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60" windowHeight="8280" firstSheet="1" activeTab="1"/>
  </bookViews>
  <sheets>
    <sheet name="Лист1" sheetId="1" state="hidden" r:id="rId1"/>
    <sheet name="расчет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4" l="1"/>
  <c r="D30" i="4" s="1"/>
  <c r="E30" i="4" s="1"/>
  <c r="F30" i="4" s="1"/>
  <c r="G30" i="4" s="1"/>
  <c r="H30" i="4" s="1"/>
  <c r="F100" i="1"/>
  <c r="F98" i="1" l="1"/>
  <c r="Q98" i="1"/>
  <c r="E98" i="1" l="1"/>
  <c r="F105" i="1" s="1"/>
  <c r="N100" i="1" l="1"/>
  <c r="N108" i="1"/>
  <c r="R105" i="1"/>
  <c r="P105" i="1"/>
  <c r="O105" i="1"/>
  <c r="N105" i="1"/>
  <c r="M105" i="1"/>
  <c r="L105" i="1"/>
  <c r="K105" i="1"/>
  <c r="C105" i="1"/>
  <c r="E100" i="1"/>
  <c r="E73" i="1"/>
  <c r="F73" i="1" s="1"/>
  <c r="F80" i="1" s="1"/>
  <c r="C80" i="1"/>
  <c r="E75" i="1"/>
  <c r="F75" i="1" s="1"/>
  <c r="E80" i="1"/>
  <c r="Q73" i="1"/>
  <c r="N83" i="1"/>
  <c r="R80" i="1"/>
  <c r="P80" i="1"/>
  <c r="O80" i="1"/>
  <c r="N80" i="1"/>
  <c r="M80" i="1"/>
  <c r="L80" i="1"/>
  <c r="K80" i="1"/>
  <c r="F44" i="1"/>
  <c r="F51" i="1"/>
  <c r="F46" i="1"/>
  <c r="G54" i="1"/>
  <c r="H54" i="1" s="1"/>
  <c r="H56" i="1" s="1"/>
  <c r="R51" i="1"/>
  <c r="Q51" i="1"/>
  <c r="P51" i="1"/>
  <c r="O51" i="1"/>
  <c r="N51" i="1"/>
  <c r="M51" i="1"/>
  <c r="L51" i="1"/>
  <c r="K51" i="1"/>
  <c r="G51" i="1"/>
  <c r="E51" i="1"/>
  <c r="C51" i="1"/>
  <c r="E22" i="1"/>
  <c r="C22" i="1"/>
  <c r="H26" i="1"/>
  <c r="F15" i="1"/>
  <c r="F22" i="1" s="1"/>
  <c r="F17" i="1"/>
  <c r="L22" i="1"/>
  <c r="M22" i="1"/>
  <c r="N22" i="1"/>
  <c r="O22" i="1"/>
  <c r="P22" i="1"/>
  <c r="Q22" i="1"/>
  <c r="R22" i="1"/>
  <c r="K22" i="1"/>
  <c r="G22" i="1"/>
  <c r="F26" i="1" l="1"/>
  <c r="E105" i="1"/>
  <c r="Q105" i="1"/>
  <c r="Q80" i="1"/>
  <c r="F56" i="1"/>
  <c r="G98" i="1" l="1"/>
  <c r="H98" i="1" s="1"/>
  <c r="G105" i="1"/>
  <c r="H105" i="1" s="1"/>
  <c r="G80" i="1"/>
  <c r="H80" i="1" s="1"/>
</calcChain>
</file>

<file path=xl/sharedStrings.xml><?xml version="1.0" encoding="utf-8"?>
<sst xmlns="http://schemas.openxmlformats.org/spreadsheetml/2006/main" count="225" uniqueCount="67">
  <si>
    <t>Наименование культур</t>
  </si>
  <si>
    <t>Объем реализованных зерновых культур, тонн</t>
  </si>
  <si>
    <t>Ставка субсидии, руб.</t>
  </si>
  <si>
    <r>
      <t>Сумма субсидии, рублей (</t>
    </r>
    <r>
      <rPr>
        <sz val="8"/>
        <color rgb="FF000000"/>
        <rFont val="Times New Roman"/>
        <family val="1"/>
        <charset val="204"/>
      </rPr>
      <t>гр.2*гр..3)</t>
    </r>
  </si>
  <si>
    <t>Совокупный объем гос. поддержки , предоставляемой производителям зерновых культур, руб. (гр4.+гр.8+ гр9+гр.10+ гр.11+гр12+ гр.13+гр14+ гр.15)</t>
  </si>
  <si>
    <t xml:space="preserve">Сумма затрат на произведенные и реализованные зерновые культуры, руб. </t>
  </si>
  <si>
    <t>Размер затрат в соответствии с аб. 3 п.3.1 Правил (гр.6/2)</t>
  </si>
  <si>
    <t>Сумма государственной поддержки по  зерновым культурам по годам, рублей</t>
  </si>
  <si>
    <t>Сумма субсидии к перечислению, рублей*</t>
  </si>
  <si>
    <t>в соответствии с подпунктом "а" п.3 Правил, утвержденных постановлением Администрации Курской области от 26.03.2020     № 295- па</t>
  </si>
  <si>
    <t>(агротехнологические работы)</t>
  </si>
  <si>
    <t>в рамках постановления Администрации Курской области от 22.11.2018 № 917-па (элитное семеноводство)</t>
  </si>
  <si>
    <t>в рамках постановления Администрации Курской области от 27.11.2017 № 954- па (страхование)</t>
  </si>
  <si>
    <t>в рамках постановления Администрации Курской области от 12.10.2021 №1076- па (прирост зерновых и зернобобовых культур)</t>
  </si>
  <si>
    <t xml:space="preserve">в рамках постанов     </t>
  </si>
  <si>
    <t>ления Админист</t>
  </si>
  <si>
    <t>рации Курской области</t>
  </si>
  <si>
    <t xml:space="preserve"> от 06.10.2021 №1055-па- (реализация зерновых культур)</t>
  </si>
  <si>
    <t>в соответствии с подпунктом "а" п.3 Правил, утвержденных постановлением Администрации Курской области от26.03.2020 №295- па (агротехнологические работы)</t>
  </si>
  <si>
    <t>в рамках постановления Администрации Курской области от 22.11.2018 №917-па (элитное семеноводство)</t>
  </si>
  <si>
    <t>в рамках постановления Администрации Курской области от 27.11.2017 №954- па (страхование)</t>
  </si>
  <si>
    <t>рожь</t>
  </si>
  <si>
    <t>х</t>
  </si>
  <si>
    <t>пшеница</t>
  </si>
  <si>
    <t>кукуруза</t>
  </si>
  <si>
    <t xml:space="preserve">ячмень </t>
  </si>
  <si>
    <t>ИТОГО</t>
  </si>
  <si>
    <t>с 20 м.р. + 15,2</t>
  </si>
  <si>
    <t>Курской области</t>
  </si>
  <si>
    <t>Расчет</t>
  </si>
  <si>
    <t xml:space="preserve">размера субсидии из областного бюджета, финансовое обеспечение которой осуществляется за счет средств федерального  </t>
  </si>
  <si>
    <t>и областного бюджетов, в 2022 году по _____________________________________________(наименование получателя субсидии)</t>
  </si>
  <si>
    <t>Ставка субсидии,               руб.</t>
  </si>
  <si>
    <t xml:space="preserve">Сумма затрат на произведенные и реализованные зерновые культуры, руб. . </t>
  </si>
  <si>
    <t>Перечислено  субсидии,                 рублей</t>
  </si>
  <si>
    <t>Расчет субсидии подтверждаю:</t>
  </si>
  <si>
    <t xml:space="preserve">                                                                        </t>
  </si>
  <si>
    <t xml:space="preserve">   Расчет размера субсидии верен:</t>
  </si>
  <si>
    <t>Руководитель организации- получателя</t>
  </si>
  <si>
    <t>______________      ________________________</t>
  </si>
  <si>
    <t>__________</t>
  </si>
  <si>
    <t>________________</t>
  </si>
  <si>
    <t>(подпись)                                Ф.И.О.</t>
  </si>
  <si>
    <t>Ф.И.О.</t>
  </si>
  <si>
    <t>Главный бухгалтер организации:</t>
  </si>
  <si>
    <t>МП</t>
  </si>
  <si>
    <t>«____» _________202__ г. +</t>
  </si>
  <si>
    <t>МП (при наличии)  "____"____202__г.</t>
  </si>
  <si>
    <t>Исп. _______________ тел.___________________</t>
  </si>
  <si>
    <t xml:space="preserve">                        (подпись)                                </t>
  </si>
  <si>
    <t>Причитающийся размер субсидии, рублей                   (гр.3*гр.2)</t>
  </si>
  <si>
    <t>Сумма субсидии к перечислению, рублей *             (гр4-гр8)</t>
  </si>
  <si>
    <t>* если гр.5&gt;гр.7 то гр.9 =(гр4-гр.8)-(гр5-гр7)</t>
  </si>
  <si>
    <t>Размер затрат в соответствии с аб. 4 п.3.1 Правил (гр.6/2)</t>
  </si>
  <si>
    <t xml:space="preserve">Министр (Заместитель министра) сельского хозяйства  Курской области </t>
  </si>
  <si>
    <t>Приложение №3</t>
  </si>
  <si>
    <t>от "    21  "    10   2022г. №169</t>
  </si>
  <si>
    <t>к приказу Министерства сельского хозяйства</t>
  </si>
  <si>
    <t>от "____"_____________2022г. №______</t>
  </si>
  <si>
    <t>ФОРМА</t>
  </si>
  <si>
    <t>УТВЕРЖДЕНА</t>
  </si>
  <si>
    <t>приказом комитета агропромышленного</t>
  </si>
  <si>
    <t>комплекса Курской области</t>
  </si>
  <si>
    <t xml:space="preserve">(в редакции приказа Министерства сельского хозяйства Курской области)      </t>
  </si>
  <si>
    <t>от " _______ "   ______________  2022г. №________</t>
  </si>
  <si>
    <t>Министерство сельского хозяйства</t>
  </si>
  <si>
    <t xml:space="preserve">Совокупный объем гос. поддержки , предоставляемой производителям зерновых культур, руб. (с учетом доплаты)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</si>
</sst>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\ _₽_-;\-* #,##0.000\ _₽_-;_-* &quot;-&quot;??\ _₽_-;_-@_-"/>
    <numFmt numFmtId="165" formatCode="_-* #,##0.0000\ _₽_-;\-* #,##0.0000\ _₽_-;_-* &quot;-&quot;??\ _₽_-;_-@_-"/>
    <numFmt numFmtId="166" formatCode="#,##0_ ;\-#,##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8" xfId="0" applyBorder="1"/>
    <xf numFmtId="0" fontId="6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3" fontId="0" fillId="0" borderId="0" xfId="1" applyFont="1"/>
    <xf numFmtId="43" fontId="0" fillId="0" borderId="0" xfId="0" applyNumberFormat="1"/>
    <xf numFmtId="0" fontId="13" fillId="0" borderId="0" xfId="0" applyFont="1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0" xfId="0" applyBorder="1"/>
    <xf numFmtId="0" fontId="2" fillId="0" borderId="15" xfId="0" applyFont="1" applyBorder="1" applyAlignment="1">
      <alignment vertical="center" wrapText="1"/>
    </xf>
    <xf numFmtId="0" fontId="12" fillId="0" borderId="0" xfId="0" applyFont="1"/>
    <xf numFmtId="0" fontId="9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/>
    </xf>
    <xf numFmtId="0" fontId="2" fillId="0" borderId="16" xfId="0" applyFont="1" applyBorder="1"/>
    <xf numFmtId="0" fontId="9" fillId="0" borderId="16" xfId="0" applyFont="1" applyBorder="1" applyAlignment="1">
      <alignment horizontal="center" vertical="center"/>
    </xf>
    <xf numFmtId="43" fontId="4" fillId="0" borderId="16" xfId="1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/>
    </xf>
    <xf numFmtId="43" fontId="2" fillId="0" borderId="16" xfId="1" applyFont="1" applyBorder="1"/>
    <xf numFmtId="166" fontId="4" fillId="0" borderId="16" xfId="1" applyNumberFormat="1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" xfId="0" applyFont="1" applyBorder="1"/>
    <xf numFmtId="0" fontId="2" fillId="0" borderId="1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2" xfId="0" applyFont="1" applyBorder="1"/>
    <xf numFmtId="0" fontId="2" fillId="0" borderId="4" xfId="0" applyFont="1" applyBorder="1"/>
    <xf numFmtId="0" fontId="2" fillId="0" borderId="14" xfId="0" applyFont="1" applyBorder="1"/>
    <xf numFmtId="0" fontId="2" fillId="0" borderId="8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1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10" xfId="0" applyFont="1" applyFill="1" applyBorder="1"/>
    <xf numFmtId="43" fontId="4" fillId="0" borderId="1" xfId="1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4" fillId="0" borderId="10" xfId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109"/>
  <sheetViews>
    <sheetView topLeftCell="A88" workbookViewId="0">
      <selection activeCell="C100" sqref="C100:C102"/>
    </sheetView>
  </sheetViews>
  <sheetFormatPr defaultRowHeight="15" x14ac:dyDescent="0.25"/>
  <cols>
    <col min="6" max="8" width="15.5703125" bestFit="1" customWidth="1"/>
    <col min="14" max="14" width="15.5703125" bestFit="1" customWidth="1"/>
  </cols>
  <sheetData>
    <row r="3" spans="2:18" thickBot="1" x14ac:dyDescent="0.35"/>
    <row r="4" spans="2:18" ht="15.75" thickBot="1" x14ac:dyDescent="0.3">
      <c r="B4" s="37" t="s">
        <v>0</v>
      </c>
      <c r="C4" s="37" t="s">
        <v>1</v>
      </c>
      <c r="D4" s="37" t="s">
        <v>2</v>
      </c>
      <c r="E4" s="37" t="s">
        <v>3</v>
      </c>
      <c r="F4" s="40" t="s">
        <v>4</v>
      </c>
      <c r="G4" s="37" t="s">
        <v>5</v>
      </c>
      <c r="H4" s="37" t="s">
        <v>6</v>
      </c>
      <c r="I4" s="50" t="s">
        <v>7</v>
      </c>
      <c r="J4" s="51"/>
      <c r="K4" s="51"/>
      <c r="L4" s="51"/>
      <c r="M4" s="51"/>
      <c r="N4" s="51"/>
      <c r="O4" s="51"/>
      <c r="P4" s="51"/>
      <c r="Q4" s="52"/>
      <c r="R4" s="37" t="s">
        <v>8</v>
      </c>
    </row>
    <row r="5" spans="2:18" ht="15.75" thickBot="1" x14ac:dyDescent="0.3">
      <c r="B5" s="38"/>
      <c r="C5" s="38"/>
      <c r="D5" s="38"/>
      <c r="E5" s="38"/>
      <c r="F5" s="41"/>
      <c r="G5" s="38"/>
      <c r="H5" s="38"/>
      <c r="I5" s="2"/>
      <c r="J5" s="53">
        <v>2021</v>
      </c>
      <c r="K5" s="53"/>
      <c r="L5" s="53"/>
      <c r="M5" s="53"/>
      <c r="N5" s="54"/>
      <c r="O5" s="55">
        <v>2022</v>
      </c>
      <c r="P5" s="53"/>
      <c r="Q5" s="54"/>
      <c r="R5" s="38"/>
    </row>
    <row r="6" spans="2:18" ht="84" customHeight="1" x14ac:dyDescent="0.25">
      <c r="B6" s="38"/>
      <c r="C6" s="38"/>
      <c r="D6" s="38"/>
      <c r="E6" s="38"/>
      <c r="F6" s="41"/>
      <c r="G6" s="38"/>
      <c r="H6" s="38"/>
      <c r="I6" s="56" t="s">
        <v>9</v>
      </c>
      <c r="J6" s="57"/>
      <c r="K6" s="37" t="s">
        <v>11</v>
      </c>
      <c r="L6" s="3"/>
      <c r="M6" s="40" t="s">
        <v>13</v>
      </c>
      <c r="N6" s="5" t="s">
        <v>14</v>
      </c>
      <c r="O6" s="47" t="s">
        <v>18</v>
      </c>
      <c r="P6" s="37" t="s">
        <v>19</v>
      </c>
      <c r="Q6" s="37" t="s">
        <v>20</v>
      </c>
      <c r="R6" s="38"/>
    </row>
    <row r="7" spans="2:18" ht="24" customHeight="1" x14ac:dyDescent="0.25">
      <c r="B7" s="38"/>
      <c r="C7" s="38"/>
      <c r="D7" s="38"/>
      <c r="E7" s="38"/>
      <c r="F7" s="41"/>
      <c r="G7" s="38"/>
      <c r="H7" s="38"/>
      <c r="I7" s="58" t="s">
        <v>10</v>
      </c>
      <c r="J7" s="59"/>
      <c r="K7" s="38"/>
      <c r="L7" s="3"/>
      <c r="M7" s="41"/>
      <c r="N7" s="5" t="s">
        <v>15</v>
      </c>
      <c r="O7" s="48"/>
      <c r="P7" s="38"/>
      <c r="Q7" s="38"/>
      <c r="R7" s="38"/>
    </row>
    <row r="8" spans="2:18" ht="22.5" x14ac:dyDescent="0.25">
      <c r="B8" s="38"/>
      <c r="C8" s="38"/>
      <c r="D8" s="38"/>
      <c r="E8" s="38"/>
      <c r="F8" s="41"/>
      <c r="G8" s="38"/>
      <c r="H8" s="38"/>
      <c r="I8" s="60"/>
      <c r="J8" s="61"/>
      <c r="K8" s="38"/>
      <c r="L8" s="3"/>
      <c r="M8" s="41"/>
      <c r="N8" s="5" t="s">
        <v>16</v>
      </c>
      <c r="O8" s="48"/>
      <c r="P8" s="38"/>
      <c r="Q8" s="38"/>
      <c r="R8" s="38"/>
    </row>
    <row r="9" spans="2:18" ht="45" x14ac:dyDescent="0.25">
      <c r="B9" s="38"/>
      <c r="C9" s="38"/>
      <c r="D9" s="38"/>
      <c r="E9" s="38"/>
      <c r="F9" s="41"/>
      <c r="G9" s="38"/>
      <c r="H9" s="38"/>
      <c r="I9" s="60"/>
      <c r="J9" s="61"/>
      <c r="K9" s="38"/>
      <c r="L9" s="3"/>
      <c r="M9" s="41"/>
      <c r="N9" s="5" t="s">
        <v>17</v>
      </c>
      <c r="O9" s="48"/>
      <c r="P9" s="38"/>
      <c r="Q9" s="38"/>
      <c r="R9" s="38"/>
    </row>
    <row r="10" spans="2:18" x14ac:dyDescent="0.25">
      <c r="B10" s="38"/>
      <c r="C10" s="38"/>
      <c r="D10" s="38"/>
      <c r="E10" s="38"/>
      <c r="F10" s="41"/>
      <c r="G10" s="38"/>
      <c r="H10" s="38"/>
      <c r="I10" s="60"/>
      <c r="J10" s="61"/>
      <c r="K10" s="38"/>
      <c r="L10" s="3"/>
      <c r="M10" s="41"/>
      <c r="N10" s="6"/>
      <c r="O10" s="48"/>
      <c r="P10" s="38"/>
      <c r="Q10" s="38"/>
      <c r="R10" s="38"/>
    </row>
    <row r="11" spans="2:18" ht="132.75" thickBot="1" x14ac:dyDescent="0.3">
      <c r="B11" s="39"/>
      <c r="C11" s="39"/>
      <c r="D11" s="39"/>
      <c r="E11" s="39"/>
      <c r="F11" s="42"/>
      <c r="G11" s="39"/>
      <c r="H11" s="39"/>
      <c r="I11" s="43"/>
      <c r="J11" s="44"/>
      <c r="K11" s="45"/>
      <c r="L11" s="4" t="s">
        <v>12</v>
      </c>
      <c r="M11" s="46"/>
      <c r="N11" s="7"/>
      <c r="O11" s="49"/>
      <c r="P11" s="45"/>
      <c r="Q11" s="45"/>
      <c r="R11" s="45"/>
    </row>
    <row r="12" spans="2:18" thickBot="1" x14ac:dyDescent="0.35">
      <c r="B12" s="8">
        <v>1</v>
      </c>
      <c r="C12" s="9">
        <v>2</v>
      </c>
      <c r="D12" s="9">
        <v>3</v>
      </c>
      <c r="E12" s="10">
        <v>4</v>
      </c>
      <c r="F12" s="10">
        <v>5</v>
      </c>
      <c r="G12" s="10">
        <v>6</v>
      </c>
      <c r="H12" s="10">
        <v>7</v>
      </c>
      <c r="I12" s="62">
        <v>8</v>
      </c>
      <c r="J12" s="63"/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</row>
    <row r="13" spans="2:18" x14ac:dyDescent="0.25">
      <c r="B13" s="64" t="s">
        <v>21</v>
      </c>
      <c r="C13" s="66"/>
      <c r="D13" s="66"/>
      <c r="E13" s="66"/>
      <c r="F13" s="66"/>
      <c r="G13" s="68" t="s">
        <v>22</v>
      </c>
      <c r="H13" s="68" t="s">
        <v>22</v>
      </c>
      <c r="I13" s="70"/>
      <c r="J13" s="71"/>
      <c r="K13" s="66"/>
      <c r="L13" s="84"/>
      <c r="M13" s="84"/>
      <c r="N13" s="66"/>
      <c r="O13" s="66"/>
      <c r="P13" s="66"/>
      <c r="Q13" s="66"/>
      <c r="R13" s="11"/>
    </row>
    <row r="14" spans="2:18" ht="15.75" thickBot="1" x14ac:dyDescent="0.3">
      <c r="B14" s="65"/>
      <c r="C14" s="67"/>
      <c r="D14" s="67"/>
      <c r="E14" s="67"/>
      <c r="F14" s="67"/>
      <c r="G14" s="69"/>
      <c r="H14" s="69"/>
      <c r="I14" s="72"/>
      <c r="J14" s="73"/>
      <c r="K14" s="67"/>
      <c r="L14" s="85"/>
      <c r="M14" s="85"/>
      <c r="N14" s="67"/>
      <c r="O14" s="67"/>
      <c r="P14" s="67"/>
      <c r="Q14" s="67"/>
      <c r="R14" s="12" t="s">
        <v>22</v>
      </c>
    </row>
    <row r="15" spans="2:18" x14ac:dyDescent="0.25">
      <c r="B15" s="78" t="s">
        <v>23</v>
      </c>
      <c r="C15" s="76">
        <v>23804.3</v>
      </c>
      <c r="D15" s="76">
        <v>182.37710000000001</v>
      </c>
      <c r="E15" s="76">
        <v>4341359</v>
      </c>
      <c r="F15" s="76">
        <f>Q15+E15</f>
        <v>11027617</v>
      </c>
      <c r="G15" s="76" t="s">
        <v>22</v>
      </c>
      <c r="H15" s="76" t="s">
        <v>22</v>
      </c>
      <c r="I15" s="80"/>
      <c r="J15" s="81"/>
      <c r="K15" s="76"/>
      <c r="L15" s="74"/>
      <c r="M15" s="74"/>
      <c r="N15" s="66"/>
      <c r="O15" s="66"/>
      <c r="P15" s="66"/>
      <c r="Q15" s="76">
        <v>6686258</v>
      </c>
      <c r="R15" s="11"/>
    </row>
    <row r="16" spans="2:18" ht="15.75" thickBot="1" x14ac:dyDescent="0.3">
      <c r="B16" s="79"/>
      <c r="C16" s="77"/>
      <c r="D16" s="77"/>
      <c r="E16" s="77"/>
      <c r="F16" s="77"/>
      <c r="G16" s="77"/>
      <c r="H16" s="77"/>
      <c r="I16" s="82"/>
      <c r="J16" s="83"/>
      <c r="K16" s="77"/>
      <c r="L16" s="75"/>
      <c r="M16" s="75"/>
      <c r="N16" s="67"/>
      <c r="O16" s="67"/>
      <c r="P16" s="67"/>
      <c r="Q16" s="77"/>
      <c r="R16" s="12" t="s">
        <v>22</v>
      </c>
    </row>
    <row r="17" spans="2:18" x14ac:dyDescent="0.25">
      <c r="B17" s="64" t="s">
        <v>24</v>
      </c>
      <c r="C17" s="76">
        <v>15074.58</v>
      </c>
      <c r="D17" s="76">
        <v>182.37710000000001</v>
      </c>
      <c r="E17" s="76">
        <v>2749258</v>
      </c>
      <c r="F17" s="76">
        <f>SUM(K17:Q19)+E17</f>
        <v>11588687</v>
      </c>
      <c r="G17" s="76" t="s">
        <v>22</v>
      </c>
      <c r="H17" s="76" t="s">
        <v>22</v>
      </c>
      <c r="I17" s="80"/>
      <c r="J17" s="81"/>
      <c r="K17" s="76"/>
      <c r="L17" s="66">
        <v>3643230</v>
      </c>
      <c r="M17" s="66">
        <v>681200</v>
      </c>
      <c r="N17" s="66">
        <v>4514999</v>
      </c>
      <c r="O17" s="66"/>
      <c r="P17" s="66"/>
      <c r="Q17" s="66"/>
      <c r="R17" s="11"/>
    </row>
    <row r="18" spans="2:18" x14ac:dyDescent="0.25">
      <c r="B18" s="90"/>
      <c r="C18" s="87"/>
      <c r="D18" s="87"/>
      <c r="E18" s="87"/>
      <c r="F18" s="87"/>
      <c r="G18" s="87"/>
      <c r="H18" s="87"/>
      <c r="I18" s="88"/>
      <c r="J18" s="89"/>
      <c r="K18" s="87"/>
      <c r="L18" s="86"/>
      <c r="M18" s="86"/>
      <c r="N18" s="86"/>
      <c r="O18" s="86"/>
      <c r="P18" s="86"/>
      <c r="Q18" s="86"/>
      <c r="R18" s="13" t="s">
        <v>22</v>
      </c>
    </row>
    <row r="19" spans="2:18" ht="15.75" thickBot="1" x14ac:dyDescent="0.3">
      <c r="B19" s="65"/>
      <c r="C19" s="77"/>
      <c r="D19" s="77"/>
      <c r="E19" s="77"/>
      <c r="F19" s="77"/>
      <c r="G19" s="77"/>
      <c r="H19" s="77"/>
      <c r="I19" s="82"/>
      <c r="J19" s="83"/>
      <c r="K19" s="77"/>
      <c r="L19" s="67"/>
      <c r="M19" s="67"/>
      <c r="N19" s="67"/>
      <c r="O19" s="67"/>
      <c r="P19" s="67"/>
      <c r="Q19" s="67"/>
      <c r="R19" s="1"/>
    </row>
    <row r="20" spans="2:18" x14ac:dyDescent="0.25">
      <c r="B20" s="64" t="s">
        <v>25</v>
      </c>
      <c r="C20" s="66"/>
      <c r="D20" s="66"/>
      <c r="E20" s="66"/>
      <c r="F20" s="66"/>
      <c r="G20" s="76" t="s">
        <v>22</v>
      </c>
      <c r="H20" s="76" t="s">
        <v>22</v>
      </c>
      <c r="I20" s="80"/>
      <c r="J20" s="81"/>
      <c r="K20" s="76"/>
      <c r="L20" s="74"/>
      <c r="M20" s="74"/>
      <c r="N20" s="66"/>
      <c r="O20" s="66"/>
      <c r="P20" s="66"/>
      <c r="Q20" s="66"/>
      <c r="R20" s="11"/>
    </row>
    <row r="21" spans="2:18" ht="15.75" thickBot="1" x14ac:dyDescent="0.3">
      <c r="B21" s="65"/>
      <c r="C21" s="67"/>
      <c r="D21" s="67"/>
      <c r="E21" s="67"/>
      <c r="F21" s="67"/>
      <c r="G21" s="77"/>
      <c r="H21" s="77"/>
      <c r="I21" s="82"/>
      <c r="J21" s="83"/>
      <c r="K21" s="77"/>
      <c r="L21" s="75"/>
      <c r="M21" s="75"/>
      <c r="N21" s="67"/>
      <c r="O21" s="67"/>
      <c r="P21" s="67"/>
      <c r="Q21" s="67"/>
      <c r="R21" s="12" t="s">
        <v>22</v>
      </c>
    </row>
    <row r="22" spans="2:18" x14ac:dyDescent="0.25">
      <c r="B22" s="91" t="s">
        <v>26</v>
      </c>
      <c r="C22" s="76">
        <f>C15+C17</f>
        <v>38878.879999999997</v>
      </c>
      <c r="D22" s="76" t="s">
        <v>22</v>
      </c>
      <c r="E22" s="76">
        <f>E15+E17</f>
        <v>7090617</v>
      </c>
      <c r="F22" s="76">
        <f>F15+F17</f>
        <v>22616304</v>
      </c>
      <c r="G22" s="76" t="e">
        <f>#REF!</f>
        <v>#REF!</v>
      </c>
      <c r="H22" s="76"/>
      <c r="I22" s="80"/>
      <c r="J22" s="81"/>
      <c r="K22" s="76">
        <f>K15+K17</f>
        <v>0</v>
      </c>
      <c r="L22" s="76">
        <f t="shared" ref="L22:R22" si="0">L15+L17</f>
        <v>3643230</v>
      </c>
      <c r="M22" s="76">
        <f t="shared" si="0"/>
        <v>681200</v>
      </c>
      <c r="N22" s="76">
        <f t="shared" si="0"/>
        <v>4514999</v>
      </c>
      <c r="O22" s="76">
        <f t="shared" si="0"/>
        <v>0</v>
      </c>
      <c r="P22" s="76">
        <f t="shared" si="0"/>
        <v>0</v>
      </c>
      <c r="Q22" s="76">
        <f t="shared" si="0"/>
        <v>6686258</v>
      </c>
      <c r="R22" s="76">
        <f t="shared" si="0"/>
        <v>0</v>
      </c>
    </row>
    <row r="23" spans="2:18" x14ac:dyDescent="0.25">
      <c r="B23" s="92"/>
      <c r="C23" s="87"/>
      <c r="D23" s="87"/>
      <c r="E23" s="87"/>
      <c r="F23" s="87"/>
      <c r="G23" s="87"/>
      <c r="H23" s="87"/>
      <c r="I23" s="88"/>
      <c r="J23" s="89"/>
      <c r="K23" s="87"/>
      <c r="L23" s="87"/>
      <c r="M23" s="87"/>
      <c r="N23" s="87"/>
      <c r="O23" s="87"/>
      <c r="P23" s="87"/>
      <c r="Q23" s="87"/>
      <c r="R23" s="87"/>
    </row>
    <row r="24" spans="2:18" ht="15.75" thickBot="1" x14ac:dyDescent="0.3">
      <c r="B24" s="93"/>
      <c r="C24" s="77"/>
      <c r="D24" s="77"/>
      <c r="E24" s="77"/>
      <c r="F24" s="77"/>
      <c r="G24" s="77"/>
      <c r="H24" s="77"/>
      <c r="I24" s="82"/>
      <c r="J24" s="83"/>
      <c r="K24" s="77"/>
      <c r="L24" s="77"/>
      <c r="M24" s="77"/>
      <c r="N24" s="77"/>
      <c r="O24" s="77"/>
      <c r="P24" s="77"/>
      <c r="Q24" s="77"/>
      <c r="R24" s="77"/>
    </row>
    <row r="26" spans="2:18" ht="14.45" x14ac:dyDescent="0.3">
      <c r="F26" s="14">
        <f>F15+20000000</f>
        <v>31027617</v>
      </c>
      <c r="G26" s="14">
        <v>54350</v>
      </c>
      <c r="H26" s="15">
        <f>G26/2</f>
        <v>27175</v>
      </c>
    </row>
    <row r="32" spans="2:18" thickBot="1" x14ac:dyDescent="0.35"/>
    <row r="33" spans="2:18" ht="15.75" thickBot="1" x14ac:dyDescent="0.3">
      <c r="B33" s="37" t="s">
        <v>0</v>
      </c>
      <c r="C33" s="37" t="s">
        <v>1</v>
      </c>
      <c r="D33" s="37" t="s">
        <v>2</v>
      </c>
      <c r="E33" s="37" t="s">
        <v>3</v>
      </c>
      <c r="F33" s="40" t="s">
        <v>4</v>
      </c>
      <c r="G33" s="37" t="s">
        <v>5</v>
      </c>
      <c r="H33" s="37" t="s">
        <v>6</v>
      </c>
      <c r="I33" s="50" t="s">
        <v>7</v>
      </c>
      <c r="J33" s="51"/>
      <c r="K33" s="51"/>
      <c r="L33" s="51"/>
      <c r="M33" s="51"/>
      <c r="N33" s="51"/>
      <c r="O33" s="51"/>
      <c r="P33" s="51"/>
      <c r="Q33" s="52"/>
      <c r="R33" s="37" t="s">
        <v>8</v>
      </c>
    </row>
    <row r="34" spans="2:18" ht="15.75" thickBot="1" x14ac:dyDescent="0.3">
      <c r="B34" s="38"/>
      <c r="C34" s="38"/>
      <c r="D34" s="38"/>
      <c r="E34" s="38"/>
      <c r="F34" s="41"/>
      <c r="G34" s="38"/>
      <c r="H34" s="38"/>
      <c r="I34" s="2"/>
      <c r="J34" s="53">
        <v>2021</v>
      </c>
      <c r="K34" s="53"/>
      <c r="L34" s="53"/>
      <c r="M34" s="53"/>
      <c r="N34" s="54"/>
      <c r="O34" s="55">
        <v>2022</v>
      </c>
      <c r="P34" s="53"/>
      <c r="Q34" s="54"/>
      <c r="R34" s="38"/>
    </row>
    <row r="35" spans="2:18" x14ac:dyDescent="0.25">
      <c r="B35" s="38"/>
      <c r="C35" s="38"/>
      <c r="D35" s="38"/>
      <c r="E35" s="38"/>
      <c r="F35" s="41"/>
      <c r="G35" s="38"/>
      <c r="H35" s="38"/>
      <c r="I35" s="56" t="s">
        <v>9</v>
      </c>
      <c r="J35" s="57"/>
      <c r="K35" s="37" t="s">
        <v>11</v>
      </c>
      <c r="L35" s="3"/>
      <c r="M35" s="40" t="s">
        <v>13</v>
      </c>
      <c r="N35" s="5" t="s">
        <v>14</v>
      </c>
      <c r="O35" s="47" t="s">
        <v>18</v>
      </c>
      <c r="P35" s="37" t="s">
        <v>19</v>
      </c>
      <c r="Q35" s="37" t="s">
        <v>20</v>
      </c>
      <c r="R35" s="38"/>
    </row>
    <row r="36" spans="2:18" x14ac:dyDescent="0.25">
      <c r="B36" s="38"/>
      <c r="C36" s="38"/>
      <c r="D36" s="38"/>
      <c r="E36" s="38"/>
      <c r="F36" s="41"/>
      <c r="G36" s="38"/>
      <c r="H36" s="38"/>
      <c r="I36" s="58" t="s">
        <v>10</v>
      </c>
      <c r="J36" s="59"/>
      <c r="K36" s="38"/>
      <c r="L36" s="3"/>
      <c r="M36" s="41"/>
      <c r="N36" s="5" t="s">
        <v>15</v>
      </c>
      <c r="O36" s="48"/>
      <c r="P36" s="38"/>
      <c r="Q36" s="38"/>
      <c r="R36" s="38"/>
    </row>
    <row r="37" spans="2:18" ht="22.5" x14ac:dyDescent="0.25">
      <c r="B37" s="38"/>
      <c r="C37" s="38"/>
      <c r="D37" s="38"/>
      <c r="E37" s="38"/>
      <c r="F37" s="41"/>
      <c r="G37" s="38"/>
      <c r="H37" s="38"/>
      <c r="I37" s="60"/>
      <c r="J37" s="61"/>
      <c r="K37" s="38"/>
      <c r="L37" s="3"/>
      <c r="M37" s="41"/>
      <c r="N37" s="5" t="s">
        <v>16</v>
      </c>
      <c r="O37" s="48"/>
      <c r="P37" s="38"/>
      <c r="Q37" s="38"/>
      <c r="R37" s="38"/>
    </row>
    <row r="38" spans="2:18" ht="45" x14ac:dyDescent="0.25">
      <c r="B38" s="38"/>
      <c r="C38" s="38"/>
      <c r="D38" s="38"/>
      <c r="E38" s="38"/>
      <c r="F38" s="41"/>
      <c r="G38" s="38"/>
      <c r="H38" s="38"/>
      <c r="I38" s="60"/>
      <c r="J38" s="61"/>
      <c r="K38" s="38"/>
      <c r="L38" s="3"/>
      <c r="M38" s="41"/>
      <c r="N38" s="5" t="s">
        <v>17</v>
      </c>
      <c r="O38" s="48"/>
      <c r="P38" s="38"/>
      <c r="Q38" s="38"/>
      <c r="R38" s="38"/>
    </row>
    <row r="39" spans="2:18" x14ac:dyDescent="0.25">
      <c r="B39" s="38"/>
      <c r="C39" s="38"/>
      <c r="D39" s="38"/>
      <c r="E39" s="38"/>
      <c r="F39" s="41"/>
      <c r="G39" s="38"/>
      <c r="H39" s="38"/>
      <c r="I39" s="60"/>
      <c r="J39" s="61"/>
      <c r="K39" s="38"/>
      <c r="L39" s="3"/>
      <c r="M39" s="41"/>
      <c r="N39" s="6"/>
      <c r="O39" s="48"/>
      <c r="P39" s="38"/>
      <c r="Q39" s="38"/>
      <c r="R39" s="38"/>
    </row>
    <row r="40" spans="2:18" ht="132.75" thickBot="1" x14ac:dyDescent="0.3">
      <c r="B40" s="39"/>
      <c r="C40" s="39"/>
      <c r="D40" s="39"/>
      <c r="E40" s="39"/>
      <c r="F40" s="42"/>
      <c r="G40" s="39"/>
      <c r="H40" s="39"/>
      <c r="I40" s="43"/>
      <c r="J40" s="44"/>
      <c r="K40" s="45"/>
      <c r="L40" s="4" t="s">
        <v>12</v>
      </c>
      <c r="M40" s="46"/>
      <c r="N40" s="7"/>
      <c r="O40" s="49"/>
      <c r="P40" s="45"/>
      <c r="Q40" s="45"/>
      <c r="R40" s="45"/>
    </row>
    <row r="41" spans="2:18" thickBot="1" x14ac:dyDescent="0.35">
      <c r="B41" s="8">
        <v>1</v>
      </c>
      <c r="C41" s="9">
        <v>2</v>
      </c>
      <c r="D41" s="9">
        <v>3</v>
      </c>
      <c r="E41" s="10">
        <v>4</v>
      </c>
      <c r="F41" s="10">
        <v>5</v>
      </c>
      <c r="G41" s="10">
        <v>6</v>
      </c>
      <c r="H41" s="10">
        <v>7</v>
      </c>
      <c r="I41" s="62">
        <v>8</v>
      </c>
      <c r="J41" s="63"/>
      <c r="K41" s="9">
        <v>9</v>
      </c>
      <c r="L41" s="9">
        <v>10</v>
      </c>
      <c r="M41" s="9">
        <v>11</v>
      </c>
      <c r="N41" s="9">
        <v>12</v>
      </c>
      <c r="O41" s="9">
        <v>13</v>
      </c>
      <c r="P41" s="9">
        <v>14</v>
      </c>
      <c r="Q41" s="9">
        <v>15</v>
      </c>
      <c r="R41" s="9">
        <v>16</v>
      </c>
    </row>
    <row r="42" spans="2:18" x14ac:dyDescent="0.25">
      <c r="B42" s="64" t="s">
        <v>21</v>
      </c>
      <c r="C42" s="66"/>
      <c r="D42" s="66"/>
      <c r="E42" s="66"/>
      <c r="F42" s="66"/>
      <c r="G42" s="68" t="s">
        <v>22</v>
      </c>
      <c r="H42" s="68" t="s">
        <v>22</v>
      </c>
      <c r="I42" s="70"/>
      <c r="J42" s="71"/>
      <c r="K42" s="66"/>
      <c r="L42" s="84"/>
      <c r="M42" s="84"/>
      <c r="N42" s="66"/>
      <c r="O42" s="66"/>
      <c r="P42" s="66"/>
      <c r="Q42" s="66"/>
      <c r="R42" s="11"/>
    </row>
    <row r="43" spans="2:18" ht="15.75" thickBot="1" x14ac:dyDescent="0.3">
      <c r="B43" s="65"/>
      <c r="C43" s="67"/>
      <c r="D43" s="67"/>
      <c r="E43" s="67"/>
      <c r="F43" s="67"/>
      <c r="G43" s="69"/>
      <c r="H43" s="69"/>
      <c r="I43" s="72"/>
      <c r="J43" s="73"/>
      <c r="K43" s="67"/>
      <c r="L43" s="85"/>
      <c r="M43" s="85"/>
      <c r="N43" s="67"/>
      <c r="O43" s="67"/>
      <c r="P43" s="67"/>
      <c r="Q43" s="67"/>
      <c r="R43" s="12" t="s">
        <v>22</v>
      </c>
    </row>
    <row r="44" spans="2:18" x14ac:dyDescent="0.25">
      <c r="B44" s="78" t="s">
        <v>23</v>
      </c>
      <c r="C44" s="76">
        <v>23804.3</v>
      </c>
      <c r="D44" s="76">
        <v>182.37710000000001</v>
      </c>
      <c r="E44" s="76">
        <v>4341359</v>
      </c>
      <c r="F44" s="76">
        <f>K44+L44+Q44+M44+E44+20000000</f>
        <v>39425022</v>
      </c>
      <c r="G44" s="76" t="s">
        <v>22</v>
      </c>
      <c r="H44" s="76" t="s">
        <v>22</v>
      </c>
      <c r="I44" s="80"/>
      <c r="J44" s="81"/>
      <c r="K44" s="98">
        <v>390000</v>
      </c>
      <c r="L44" s="94">
        <v>8007405</v>
      </c>
      <c r="M44" s="74"/>
      <c r="N44" s="96">
        <v>9998780</v>
      </c>
      <c r="O44" s="66"/>
      <c r="P44" s="66"/>
      <c r="Q44" s="98">
        <v>6686258</v>
      </c>
      <c r="R44" s="11"/>
    </row>
    <row r="45" spans="2:18" ht="15.75" thickBot="1" x14ac:dyDescent="0.3">
      <c r="B45" s="79"/>
      <c r="C45" s="77"/>
      <c r="D45" s="77"/>
      <c r="E45" s="77"/>
      <c r="F45" s="77"/>
      <c r="G45" s="77"/>
      <c r="H45" s="77"/>
      <c r="I45" s="82"/>
      <c r="J45" s="83"/>
      <c r="K45" s="99"/>
      <c r="L45" s="95"/>
      <c r="M45" s="75"/>
      <c r="N45" s="97"/>
      <c r="O45" s="67"/>
      <c r="P45" s="67"/>
      <c r="Q45" s="99"/>
      <c r="R45" s="12" t="s">
        <v>22</v>
      </c>
    </row>
    <row r="46" spans="2:18" x14ac:dyDescent="0.25">
      <c r="B46" s="64" t="s">
        <v>24</v>
      </c>
      <c r="C46" s="76">
        <v>15074.58</v>
      </c>
      <c r="D46" s="76">
        <v>182.37710000000001</v>
      </c>
      <c r="E46" s="76">
        <v>2749258</v>
      </c>
      <c r="F46" s="76">
        <f>SUM(K46:Q48)+E46</f>
        <v>11588687</v>
      </c>
      <c r="G46" s="76" t="s">
        <v>22</v>
      </c>
      <c r="H46" s="76" t="s">
        <v>22</v>
      </c>
      <c r="I46" s="80"/>
      <c r="J46" s="81"/>
      <c r="K46" s="76"/>
      <c r="L46" s="100">
        <v>3643230</v>
      </c>
      <c r="M46" s="100">
        <v>681200</v>
      </c>
      <c r="N46" s="103">
        <v>4514999</v>
      </c>
      <c r="O46" s="66"/>
      <c r="P46" s="66"/>
      <c r="Q46" s="66"/>
      <c r="R46" s="11"/>
    </row>
    <row r="47" spans="2:18" x14ac:dyDescent="0.25">
      <c r="B47" s="90"/>
      <c r="C47" s="87"/>
      <c r="D47" s="87"/>
      <c r="E47" s="87"/>
      <c r="F47" s="87"/>
      <c r="G47" s="87"/>
      <c r="H47" s="87"/>
      <c r="I47" s="88"/>
      <c r="J47" s="89"/>
      <c r="K47" s="87"/>
      <c r="L47" s="101"/>
      <c r="M47" s="101"/>
      <c r="N47" s="104"/>
      <c r="O47" s="86"/>
      <c r="P47" s="86"/>
      <c r="Q47" s="86"/>
      <c r="R47" s="13" t="s">
        <v>22</v>
      </c>
    </row>
    <row r="48" spans="2:18" ht="15.75" thickBot="1" x14ac:dyDescent="0.3">
      <c r="B48" s="65"/>
      <c r="C48" s="77"/>
      <c r="D48" s="77"/>
      <c r="E48" s="77"/>
      <c r="F48" s="77"/>
      <c r="G48" s="77"/>
      <c r="H48" s="77"/>
      <c r="I48" s="82"/>
      <c r="J48" s="83"/>
      <c r="K48" s="77"/>
      <c r="L48" s="102"/>
      <c r="M48" s="102"/>
      <c r="N48" s="105"/>
      <c r="O48" s="67"/>
      <c r="P48" s="67"/>
      <c r="Q48" s="67"/>
      <c r="R48" s="1"/>
    </row>
    <row r="49" spans="2:18" x14ac:dyDescent="0.25">
      <c r="B49" s="64" t="s">
        <v>25</v>
      </c>
      <c r="C49" s="66"/>
      <c r="D49" s="66"/>
      <c r="E49" s="66"/>
      <c r="F49" s="66"/>
      <c r="G49" s="76" t="s">
        <v>22</v>
      </c>
      <c r="H49" s="76" t="s">
        <v>22</v>
      </c>
      <c r="I49" s="80"/>
      <c r="J49" s="81"/>
      <c r="K49" s="76"/>
      <c r="L49" s="74"/>
      <c r="M49" s="74"/>
      <c r="N49" s="66"/>
      <c r="O49" s="66"/>
      <c r="P49" s="66"/>
      <c r="Q49" s="66"/>
      <c r="R49" s="11"/>
    </row>
    <row r="50" spans="2:18" ht="15.75" thickBot="1" x14ac:dyDescent="0.3">
      <c r="B50" s="65"/>
      <c r="C50" s="67"/>
      <c r="D50" s="67"/>
      <c r="E50" s="67"/>
      <c r="F50" s="67"/>
      <c r="G50" s="77"/>
      <c r="H50" s="77"/>
      <c r="I50" s="82"/>
      <c r="J50" s="83"/>
      <c r="K50" s="77"/>
      <c r="L50" s="75"/>
      <c r="M50" s="75"/>
      <c r="N50" s="67"/>
      <c r="O50" s="67"/>
      <c r="P50" s="67"/>
      <c r="Q50" s="67"/>
      <c r="R50" s="12" t="s">
        <v>22</v>
      </c>
    </row>
    <row r="51" spans="2:18" x14ac:dyDescent="0.25">
      <c r="B51" s="91" t="s">
        <v>26</v>
      </c>
      <c r="C51" s="76">
        <f>C44+C46</f>
        <v>38878.879999999997</v>
      </c>
      <c r="D51" s="76" t="s">
        <v>22</v>
      </c>
      <c r="E51" s="76">
        <f>E44+E46</f>
        <v>7090617</v>
      </c>
      <c r="F51" s="106">
        <f>F44+F46</f>
        <v>51013709</v>
      </c>
      <c r="G51" s="76" t="e">
        <f>#REF!</f>
        <v>#REF!</v>
      </c>
      <c r="H51" s="76"/>
      <c r="I51" s="80"/>
      <c r="J51" s="81"/>
      <c r="K51" s="76">
        <f>K44+K46</f>
        <v>390000</v>
      </c>
      <c r="L51" s="76">
        <f t="shared" ref="L51:R51" si="1">L44+L46</f>
        <v>11650635</v>
      </c>
      <c r="M51" s="76">
        <f t="shared" si="1"/>
        <v>681200</v>
      </c>
      <c r="N51" s="76">
        <f t="shared" si="1"/>
        <v>14513779</v>
      </c>
      <c r="O51" s="76">
        <f t="shared" si="1"/>
        <v>0</v>
      </c>
      <c r="P51" s="76">
        <f t="shared" si="1"/>
        <v>0</v>
      </c>
      <c r="Q51" s="76">
        <f t="shared" si="1"/>
        <v>6686258</v>
      </c>
      <c r="R51" s="76">
        <f t="shared" si="1"/>
        <v>0</v>
      </c>
    </row>
    <row r="52" spans="2:18" x14ac:dyDescent="0.25">
      <c r="B52" s="92"/>
      <c r="C52" s="87"/>
      <c r="D52" s="87"/>
      <c r="E52" s="87"/>
      <c r="F52" s="107"/>
      <c r="G52" s="87"/>
      <c r="H52" s="87"/>
      <c r="I52" s="88"/>
      <c r="J52" s="89"/>
      <c r="K52" s="87"/>
      <c r="L52" s="87"/>
      <c r="M52" s="87"/>
      <c r="N52" s="87"/>
      <c r="O52" s="87"/>
      <c r="P52" s="87"/>
      <c r="Q52" s="87"/>
      <c r="R52" s="87"/>
    </row>
    <row r="53" spans="2:18" ht="15.75" thickBot="1" x14ac:dyDescent="0.3">
      <c r="B53" s="93"/>
      <c r="C53" s="77"/>
      <c r="D53" s="77"/>
      <c r="E53" s="77"/>
      <c r="F53" s="108"/>
      <c r="G53" s="77"/>
      <c r="H53" s="77"/>
      <c r="I53" s="82"/>
      <c r="J53" s="83"/>
      <c r="K53" s="77"/>
      <c r="L53" s="77"/>
      <c r="M53" s="77"/>
      <c r="N53" s="77"/>
      <c r="O53" s="77"/>
      <c r="P53" s="77"/>
      <c r="Q53" s="77"/>
      <c r="R53" s="77"/>
    </row>
    <row r="54" spans="2:18" ht="14.45" x14ac:dyDescent="0.3">
      <c r="G54" s="15" t="e">
        <f>#REF!</f>
        <v>#REF!</v>
      </c>
      <c r="H54" s="15" t="e">
        <f>G54/2</f>
        <v>#REF!</v>
      </c>
    </row>
    <row r="56" spans="2:18" ht="14.45" x14ac:dyDescent="0.3">
      <c r="F56" s="14">
        <f>F44+20000</f>
        <v>39445022</v>
      </c>
      <c r="H56" s="15" t="e">
        <f>H54</f>
        <v>#REF!</v>
      </c>
      <c r="N56" s="14">
        <v>14513777</v>
      </c>
    </row>
    <row r="61" spans="2:18" thickBot="1" x14ac:dyDescent="0.35"/>
    <row r="62" spans="2:18" ht="15.75" thickBot="1" x14ac:dyDescent="0.3">
      <c r="B62" s="37" t="s">
        <v>0</v>
      </c>
      <c r="C62" s="37" t="s">
        <v>1</v>
      </c>
      <c r="D62" s="37" t="s">
        <v>2</v>
      </c>
      <c r="E62" s="37" t="s">
        <v>3</v>
      </c>
      <c r="F62" s="40" t="s">
        <v>4</v>
      </c>
      <c r="G62" s="37" t="s">
        <v>5</v>
      </c>
      <c r="H62" s="37" t="s">
        <v>6</v>
      </c>
      <c r="I62" s="50" t="s">
        <v>7</v>
      </c>
      <c r="J62" s="51"/>
      <c r="K62" s="51"/>
      <c r="L62" s="51"/>
      <c r="M62" s="51"/>
      <c r="N62" s="51"/>
      <c r="O62" s="51"/>
      <c r="P62" s="51"/>
      <c r="Q62" s="52"/>
      <c r="R62" s="37" t="s">
        <v>8</v>
      </c>
    </row>
    <row r="63" spans="2:18" ht="15.75" thickBot="1" x14ac:dyDescent="0.3">
      <c r="B63" s="38"/>
      <c r="C63" s="38"/>
      <c r="D63" s="38"/>
      <c r="E63" s="38"/>
      <c r="F63" s="41"/>
      <c r="G63" s="38"/>
      <c r="H63" s="38"/>
      <c r="I63" s="2"/>
      <c r="J63" s="53">
        <v>2021</v>
      </c>
      <c r="K63" s="53"/>
      <c r="L63" s="53"/>
      <c r="M63" s="53"/>
      <c r="N63" s="54"/>
      <c r="O63" s="55">
        <v>2022</v>
      </c>
      <c r="P63" s="53"/>
      <c r="Q63" s="54"/>
      <c r="R63" s="38"/>
    </row>
    <row r="64" spans="2:18" x14ac:dyDescent="0.25">
      <c r="B64" s="38"/>
      <c r="C64" s="38"/>
      <c r="D64" s="38"/>
      <c r="E64" s="38"/>
      <c r="F64" s="41"/>
      <c r="G64" s="38"/>
      <c r="H64" s="38"/>
      <c r="I64" s="56" t="s">
        <v>9</v>
      </c>
      <c r="J64" s="57"/>
      <c r="K64" s="37" t="s">
        <v>11</v>
      </c>
      <c r="L64" s="3"/>
      <c r="M64" s="40" t="s">
        <v>13</v>
      </c>
      <c r="N64" s="5" t="s">
        <v>14</v>
      </c>
      <c r="O64" s="47" t="s">
        <v>18</v>
      </c>
      <c r="P64" s="37" t="s">
        <v>19</v>
      </c>
      <c r="Q64" s="37" t="s">
        <v>20</v>
      </c>
      <c r="R64" s="38"/>
    </row>
    <row r="65" spans="2:18" x14ac:dyDescent="0.25">
      <c r="B65" s="38"/>
      <c r="C65" s="38"/>
      <c r="D65" s="38"/>
      <c r="E65" s="38"/>
      <c r="F65" s="41"/>
      <c r="G65" s="38"/>
      <c r="H65" s="38"/>
      <c r="I65" s="58" t="s">
        <v>10</v>
      </c>
      <c r="J65" s="59"/>
      <c r="K65" s="38"/>
      <c r="L65" s="3"/>
      <c r="M65" s="41"/>
      <c r="N65" s="5" t="s">
        <v>15</v>
      </c>
      <c r="O65" s="48"/>
      <c r="P65" s="38"/>
      <c r="Q65" s="38"/>
      <c r="R65" s="38"/>
    </row>
    <row r="66" spans="2:18" ht="22.5" x14ac:dyDescent="0.25">
      <c r="B66" s="38"/>
      <c r="C66" s="38"/>
      <c r="D66" s="38"/>
      <c r="E66" s="38"/>
      <c r="F66" s="41"/>
      <c r="G66" s="38"/>
      <c r="H66" s="38"/>
      <c r="I66" s="60"/>
      <c r="J66" s="61"/>
      <c r="K66" s="38"/>
      <c r="L66" s="3"/>
      <c r="M66" s="41"/>
      <c r="N66" s="5" t="s">
        <v>16</v>
      </c>
      <c r="O66" s="48"/>
      <c r="P66" s="38"/>
      <c r="Q66" s="38"/>
      <c r="R66" s="38"/>
    </row>
    <row r="67" spans="2:18" ht="45" x14ac:dyDescent="0.25">
      <c r="B67" s="38"/>
      <c r="C67" s="38"/>
      <c r="D67" s="38"/>
      <c r="E67" s="38"/>
      <c r="F67" s="41"/>
      <c r="G67" s="38"/>
      <c r="H67" s="38"/>
      <c r="I67" s="60"/>
      <c r="J67" s="61"/>
      <c r="K67" s="38"/>
      <c r="L67" s="3"/>
      <c r="M67" s="41"/>
      <c r="N67" s="5" t="s">
        <v>17</v>
      </c>
      <c r="O67" s="48"/>
      <c r="P67" s="38"/>
      <c r="Q67" s="38"/>
      <c r="R67" s="38"/>
    </row>
    <row r="68" spans="2:18" x14ac:dyDescent="0.25">
      <c r="B68" s="38"/>
      <c r="C68" s="38"/>
      <c r="D68" s="38"/>
      <c r="E68" s="38"/>
      <c r="F68" s="41"/>
      <c r="G68" s="38"/>
      <c r="H68" s="38"/>
      <c r="I68" s="60"/>
      <c r="J68" s="61"/>
      <c r="K68" s="38"/>
      <c r="L68" s="3"/>
      <c r="M68" s="41"/>
      <c r="N68" s="6"/>
      <c r="O68" s="48"/>
      <c r="P68" s="38"/>
      <c r="Q68" s="38"/>
      <c r="R68" s="38"/>
    </row>
    <row r="69" spans="2:18" ht="132.75" thickBot="1" x14ac:dyDescent="0.3">
      <c r="B69" s="39"/>
      <c r="C69" s="39"/>
      <c r="D69" s="39"/>
      <c r="E69" s="39"/>
      <c r="F69" s="42"/>
      <c r="G69" s="39"/>
      <c r="H69" s="39"/>
      <c r="I69" s="43"/>
      <c r="J69" s="44"/>
      <c r="K69" s="45"/>
      <c r="L69" s="4" t="s">
        <v>12</v>
      </c>
      <c r="M69" s="46"/>
      <c r="N69" s="7"/>
      <c r="O69" s="49"/>
      <c r="P69" s="45"/>
      <c r="Q69" s="45"/>
      <c r="R69" s="45"/>
    </row>
    <row r="70" spans="2:18" thickBot="1" x14ac:dyDescent="0.35">
      <c r="B70" s="8">
        <v>1</v>
      </c>
      <c r="C70" s="9">
        <v>2</v>
      </c>
      <c r="D70" s="9">
        <v>3</v>
      </c>
      <c r="E70" s="10">
        <v>4</v>
      </c>
      <c r="F70" s="10">
        <v>5</v>
      </c>
      <c r="G70" s="10">
        <v>6</v>
      </c>
      <c r="H70" s="10">
        <v>7</v>
      </c>
      <c r="I70" s="62">
        <v>8</v>
      </c>
      <c r="J70" s="63"/>
      <c r="K70" s="9">
        <v>9</v>
      </c>
      <c r="L70" s="9">
        <v>10</v>
      </c>
      <c r="M70" s="9">
        <v>11</v>
      </c>
      <c r="N70" s="9">
        <v>12</v>
      </c>
      <c r="O70" s="9">
        <v>13</v>
      </c>
      <c r="P70" s="9">
        <v>14</v>
      </c>
      <c r="Q70" s="9">
        <v>15</v>
      </c>
      <c r="R70" s="9">
        <v>16</v>
      </c>
    </row>
    <row r="71" spans="2:18" x14ac:dyDescent="0.25">
      <c r="B71" s="64" t="s">
        <v>21</v>
      </c>
      <c r="C71" s="66"/>
      <c r="D71" s="66"/>
      <c r="E71" s="66"/>
      <c r="F71" s="66"/>
      <c r="G71" s="68" t="s">
        <v>22</v>
      </c>
      <c r="H71" s="68" t="s">
        <v>22</v>
      </c>
      <c r="I71" s="70"/>
      <c r="J71" s="71"/>
      <c r="K71" s="66"/>
      <c r="L71" s="84"/>
      <c r="M71" s="84"/>
      <c r="N71" s="66"/>
      <c r="O71" s="66"/>
      <c r="P71" s="66"/>
      <c r="Q71" s="66"/>
      <c r="R71" s="11"/>
    </row>
    <row r="72" spans="2:18" ht="15.75" thickBot="1" x14ac:dyDescent="0.3">
      <c r="B72" s="65"/>
      <c r="C72" s="67"/>
      <c r="D72" s="67"/>
      <c r="E72" s="67"/>
      <c r="F72" s="67"/>
      <c r="G72" s="69"/>
      <c r="H72" s="69"/>
      <c r="I72" s="72"/>
      <c r="J72" s="73"/>
      <c r="K72" s="67"/>
      <c r="L72" s="85"/>
      <c r="M72" s="85"/>
      <c r="N72" s="67"/>
      <c r="O72" s="67"/>
      <c r="P72" s="67"/>
      <c r="Q72" s="67"/>
      <c r="R72" s="12" t="s">
        <v>22</v>
      </c>
    </row>
    <row r="73" spans="2:18" x14ac:dyDescent="0.25">
      <c r="B73" s="78" t="s">
        <v>23</v>
      </c>
      <c r="C73" s="76">
        <v>23804.3</v>
      </c>
      <c r="D73" s="76">
        <v>182.37710000000001</v>
      </c>
      <c r="E73" s="76">
        <f>C73*D73</f>
        <v>4341359.2015300002</v>
      </c>
      <c r="F73" s="76">
        <f>K73+L73+Q73+M73+E73+20000000</f>
        <v>54625022.201530002</v>
      </c>
      <c r="G73" s="76" t="s">
        <v>22</v>
      </c>
      <c r="H73" s="76" t="s">
        <v>22</v>
      </c>
      <c r="I73" s="80"/>
      <c r="J73" s="81"/>
      <c r="K73" s="98">
        <v>390000</v>
      </c>
      <c r="L73" s="94">
        <v>8007405</v>
      </c>
      <c r="M73" s="74"/>
      <c r="N73" s="96">
        <v>9998780</v>
      </c>
      <c r="O73" s="66"/>
      <c r="P73" s="66"/>
      <c r="Q73" s="98">
        <f>6686258+15200000</f>
        <v>21886258</v>
      </c>
      <c r="R73" s="11"/>
    </row>
    <row r="74" spans="2:18" ht="15.75" thickBot="1" x14ac:dyDescent="0.3">
      <c r="B74" s="79"/>
      <c r="C74" s="77"/>
      <c r="D74" s="77"/>
      <c r="E74" s="77"/>
      <c r="F74" s="77"/>
      <c r="G74" s="77"/>
      <c r="H74" s="77"/>
      <c r="I74" s="82"/>
      <c r="J74" s="83"/>
      <c r="K74" s="99"/>
      <c r="L74" s="95"/>
      <c r="M74" s="75"/>
      <c r="N74" s="97"/>
      <c r="O74" s="67"/>
      <c r="P74" s="67"/>
      <c r="Q74" s="99"/>
      <c r="R74" s="12" t="s">
        <v>22</v>
      </c>
    </row>
    <row r="75" spans="2:18" x14ac:dyDescent="0.25">
      <c r="B75" s="64" t="s">
        <v>24</v>
      </c>
      <c r="C75" s="76">
        <v>15074.58</v>
      </c>
      <c r="D75" s="76">
        <v>182.37710000000001</v>
      </c>
      <c r="E75" s="76">
        <f>C75*D75</f>
        <v>2749258.1841180003</v>
      </c>
      <c r="F75" s="76">
        <f>SUM(K75:Q77)+E75</f>
        <v>11588687.184118001</v>
      </c>
      <c r="G75" s="76" t="s">
        <v>22</v>
      </c>
      <c r="H75" s="76" t="s">
        <v>22</v>
      </c>
      <c r="I75" s="80"/>
      <c r="J75" s="81"/>
      <c r="K75" s="76"/>
      <c r="L75" s="100">
        <v>3643230</v>
      </c>
      <c r="M75" s="100">
        <v>681200</v>
      </c>
      <c r="N75" s="103">
        <v>4514999</v>
      </c>
      <c r="O75" s="66"/>
      <c r="P75" s="66"/>
      <c r="Q75" s="66"/>
      <c r="R75" s="11"/>
    </row>
    <row r="76" spans="2:18" x14ac:dyDescent="0.25">
      <c r="B76" s="90"/>
      <c r="C76" s="87"/>
      <c r="D76" s="87"/>
      <c r="E76" s="87"/>
      <c r="F76" s="87"/>
      <c r="G76" s="87"/>
      <c r="H76" s="87"/>
      <c r="I76" s="88"/>
      <c r="J76" s="89"/>
      <c r="K76" s="87"/>
      <c r="L76" s="101"/>
      <c r="M76" s="101"/>
      <c r="N76" s="104"/>
      <c r="O76" s="86"/>
      <c r="P76" s="86"/>
      <c r="Q76" s="86"/>
      <c r="R76" s="13" t="s">
        <v>22</v>
      </c>
    </row>
    <row r="77" spans="2:18" ht="15.75" thickBot="1" x14ac:dyDescent="0.3">
      <c r="B77" s="65"/>
      <c r="C77" s="77"/>
      <c r="D77" s="77"/>
      <c r="E77" s="77"/>
      <c r="F77" s="77"/>
      <c r="G77" s="77"/>
      <c r="H77" s="77"/>
      <c r="I77" s="82"/>
      <c r="J77" s="83"/>
      <c r="K77" s="77"/>
      <c r="L77" s="102"/>
      <c r="M77" s="102"/>
      <c r="N77" s="105"/>
      <c r="O77" s="67"/>
      <c r="P77" s="67"/>
      <c r="Q77" s="67"/>
      <c r="R77" s="1"/>
    </row>
    <row r="78" spans="2:18" x14ac:dyDescent="0.25">
      <c r="B78" s="64" t="s">
        <v>25</v>
      </c>
      <c r="C78" s="66"/>
      <c r="D78" s="66"/>
      <c r="E78" s="66"/>
      <c r="F78" s="66"/>
      <c r="G78" s="76" t="s">
        <v>22</v>
      </c>
      <c r="H78" s="76" t="s">
        <v>22</v>
      </c>
      <c r="I78" s="80"/>
      <c r="J78" s="81"/>
      <c r="K78" s="76"/>
      <c r="L78" s="74"/>
      <c r="M78" s="74"/>
      <c r="N78" s="66"/>
      <c r="O78" s="66"/>
      <c r="P78" s="66"/>
      <c r="Q78" s="66"/>
      <c r="R78" s="11"/>
    </row>
    <row r="79" spans="2:18" ht="15.75" thickBot="1" x14ac:dyDescent="0.3">
      <c r="B79" s="65"/>
      <c r="C79" s="67"/>
      <c r="D79" s="67"/>
      <c r="E79" s="67"/>
      <c r="F79" s="67"/>
      <c r="G79" s="77"/>
      <c r="H79" s="77"/>
      <c r="I79" s="82"/>
      <c r="J79" s="83"/>
      <c r="K79" s="77"/>
      <c r="L79" s="75"/>
      <c r="M79" s="75"/>
      <c r="N79" s="67"/>
      <c r="O79" s="67"/>
      <c r="P79" s="67"/>
      <c r="Q79" s="67"/>
      <c r="R79" s="12" t="s">
        <v>22</v>
      </c>
    </row>
    <row r="80" spans="2:18" x14ac:dyDescent="0.25">
      <c r="B80" s="91" t="s">
        <v>26</v>
      </c>
      <c r="C80" s="76">
        <f>C73+C75</f>
        <v>38878.879999999997</v>
      </c>
      <c r="D80" s="76" t="s">
        <v>22</v>
      </c>
      <c r="E80" s="76">
        <f>E73+E75</f>
        <v>7090617.385648001</v>
      </c>
      <c r="F80" s="106">
        <f>F73+F75</f>
        <v>66213709.385648005</v>
      </c>
      <c r="G80" s="109" t="e">
        <f>#REF!+#REF!</f>
        <v>#REF!</v>
      </c>
      <c r="H80" s="109" t="e">
        <f>G80/2</f>
        <v>#REF!</v>
      </c>
      <c r="I80" s="80"/>
      <c r="J80" s="81"/>
      <c r="K80" s="76">
        <f>K73+K75</f>
        <v>390000</v>
      </c>
      <c r="L80" s="76">
        <f t="shared" ref="L80:R80" si="2">L73+L75</f>
        <v>11650635</v>
      </c>
      <c r="M80" s="76">
        <f t="shared" si="2"/>
        <v>681200</v>
      </c>
      <c r="N80" s="76">
        <f t="shared" si="2"/>
        <v>14513779</v>
      </c>
      <c r="O80" s="76">
        <f t="shared" si="2"/>
        <v>0</v>
      </c>
      <c r="P80" s="76">
        <f t="shared" si="2"/>
        <v>0</v>
      </c>
      <c r="Q80" s="76">
        <f t="shared" si="2"/>
        <v>21886258</v>
      </c>
      <c r="R80" s="76">
        <f t="shared" si="2"/>
        <v>0</v>
      </c>
    </row>
    <row r="81" spans="2:18" x14ac:dyDescent="0.25">
      <c r="B81" s="92"/>
      <c r="C81" s="87"/>
      <c r="D81" s="87"/>
      <c r="E81" s="87"/>
      <c r="F81" s="107"/>
      <c r="G81" s="87"/>
      <c r="H81" s="87"/>
      <c r="I81" s="88"/>
      <c r="J81" s="89"/>
      <c r="K81" s="87"/>
      <c r="L81" s="87"/>
      <c r="M81" s="87"/>
      <c r="N81" s="87"/>
      <c r="O81" s="87"/>
      <c r="P81" s="87"/>
      <c r="Q81" s="87"/>
      <c r="R81" s="87"/>
    </row>
    <row r="82" spans="2:18" ht="15.75" thickBot="1" x14ac:dyDescent="0.3">
      <c r="B82" s="93"/>
      <c r="C82" s="77"/>
      <c r="D82" s="77"/>
      <c r="E82" s="77"/>
      <c r="F82" s="108"/>
      <c r="G82" s="77"/>
      <c r="H82" s="77"/>
      <c r="I82" s="82"/>
      <c r="J82" s="83"/>
      <c r="K82" s="77"/>
      <c r="L82" s="77"/>
      <c r="M82" s="77"/>
      <c r="N82" s="77"/>
      <c r="O82" s="77"/>
      <c r="P82" s="77"/>
      <c r="Q82" s="77"/>
      <c r="R82" s="77"/>
    </row>
    <row r="83" spans="2:18" ht="14.45" x14ac:dyDescent="0.3">
      <c r="N83" s="15">
        <f>N56</f>
        <v>14513777</v>
      </c>
    </row>
    <row r="86" spans="2:18" ht="15.75" thickBot="1" x14ac:dyDescent="0.3">
      <c r="Q86" t="s">
        <v>27</v>
      </c>
    </row>
    <row r="87" spans="2:18" ht="15.75" thickBot="1" x14ac:dyDescent="0.3">
      <c r="B87" s="37" t="s">
        <v>0</v>
      </c>
      <c r="C87" s="37" t="s">
        <v>1</v>
      </c>
      <c r="D87" s="37" t="s">
        <v>2</v>
      </c>
      <c r="E87" s="37" t="s">
        <v>3</v>
      </c>
      <c r="F87" s="40" t="s">
        <v>4</v>
      </c>
      <c r="G87" s="37" t="s">
        <v>5</v>
      </c>
      <c r="H87" s="37" t="s">
        <v>6</v>
      </c>
      <c r="I87" s="50" t="s">
        <v>7</v>
      </c>
      <c r="J87" s="51"/>
      <c r="K87" s="51"/>
      <c r="L87" s="51"/>
      <c r="M87" s="51"/>
      <c r="N87" s="51"/>
      <c r="O87" s="51"/>
      <c r="P87" s="51"/>
      <c r="Q87" s="52"/>
      <c r="R87" s="37" t="s">
        <v>8</v>
      </c>
    </row>
    <row r="88" spans="2:18" ht="15.75" thickBot="1" x14ac:dyDescent="0.3">
      <c r="B88" s="38"/>
      <c r="C88" s="38"/>
      <c r="D88" s="38"/>
      <c r="E88" s="38"/>
      <c r="F88" s="41"/>
      <c r="G88" s="38"/>
      <c r="H88" s="38"/>
      <c r="I88" s="2"/>
      <c r="J88" s="53">
        <v>2021</v>
      </c>
      <c r="K88" s="53"/>
      <c r="L88" s="53"/>
      <c r="M88" s="53"/>
      <c r="N88" s="54"/>
      <c r="O88" s="55">
        <v>2022</v>
      </c>
      <c r="P88" s="53"/>
      <c r="Q88" s="54"/>
      <c r="R88" s="38"/>
    </row>
    <row r="89" spans="2:18" ht="15" customHeight="1" x14ac:dyDescent="0.25">
      <c r="B89" s="38"/>
      <c r="C89" s="38"/>
      <c r="D89" s="38"/>
      <c r="E89" s="38"/>
      <c r="F89" s="41"/>
      <c r="G89" s="38"/>
      <c r="H89" s="38"/>
      <c r="I89" s="56" t="s">
        <v>9</v>
      </c>
      <c r="J89" s="57"/>
      <c r="K89" s="37" t="s">
        <v>11</v>
      </c>
      <c r="L89" s="3"/>
      <c r="M89" s="40" t="s">
        <v>13</v>
      </c>
      <c r="N89" s="5" t="s">
        <v>14</v>
      </c>
      <c r="O89" s="47" t="s">
        <v>18</v>
      </c>
      <c r="P89" s="37" t="s">
        <v>19</v>
      </c>
      <c r="Q89" s="37" t="s">
        <v>20</v>
      </c>
      <c r="R89" s="38"/>
    </row>
    <row r="90" spans="2:18" ht="15" customHeight="1" x14ac:dyDescent="0.25">
      <c r="B90" s="38"/>
      <c r="C90" s="38"/>
      <c r="D90" s="38"/>
      <c r="E90" s="38"/>
      <c r="F90" s="41"/>
      <c r="G90" s="38"/>
      <c r="H90" s="38"/>
      <c r="I90" s="58"/>
      <c r="J90" s="59"/>
      <c r="K90" s="38"/>
      <c r="L90" s="3"/>
      <c r="M90" s="41"/>
      <c r="N90" s="5" t="s">
        <v>15</v>
      </c>
      <c r="O90" s="48"/>
      <c r="P90" s="38"/>
      <c r="Q90" s="38"/>
      <c r="R90" s="38"/>
    </row>
    <row r="91" spans="2:18" ht="22.5" x14ac:dyDescent="0.25">
      <c r="B91" s="38"/>
      <c r="C91" s="38"/>
      <c r="D91" s="38"/>
      <c r="E91" s="38"/>
      <c r="F91" s="41"/>
      <c r="G91" s="38"/>
      <c r="H91" s="38"/>
      <c r="I91" s="58"/>
      <c r="J91" s="59"/>
      <c r="K91" s="38"/>
      <c r="L91" s="3"/>
      <c r="M91" s="41"/>
      <c r="N91" s="5" t="s">
        <v>16</v>
      </c>
      <c r="O91" s="48"/>
      <c r="P91" s="38"/>
      <c r="Q91" s="38"/>
      <c r="R91" s="38"/>
    </row>
    <row r="92" spans="2:18" ht="45" x14ac:dyDescent="0.25">
      <c r="B92" s="38"/>
      <c r="C92" s="38"/>
      <c r="D92" s="38"/>
      <c r="E92" s="38"/>
      <c r="F92" s="41"/>
      <c r="G92" s="38"/>
      <c r="H92" s="38"/>
      <c r="I92" s="58"/>
      <c r="J92" s="59"/>
      <c r="K92" s="38"/>
      <c r="L92" s="3"/>
      <c r="M92" s="41"/>
      <c r="N92" s="5" t="s">
        <v>17</v>
      </c>
      <c r="O92" s="48"/>
      <c r="P92" s="38"/>
      <c r="Q92" s="38"/>
      <c r="R92" s="38"/>
    </row>
    <row r="93" spans="2:18" x14ac:dyDescent="0.25">
      <c r="B93" s="38"/>
      <c r="C93" s="38"/>
      <c r="D93" s="38"/>
      <c r="E93" s="38"/>
      <c r="F93" s="41"/>
      <c r="G93" s="38"/>
      <c r="H93" s="38"/>
      <c r="I93" s="58"/>
      <c r="J93" s="59"/>
      <c r="K93" s="38"/>
      <c r="L93" s="3"/>
      <c r="M93" s="41"/>
      <c r="N93" s="6"/>
      <c r="O93" s="48"/>
      <c r="P93" s="38"/>
      <c r="Q93" s="38"/>
      <c r="R93" s="38"/>
    </row>
    <row r="94" spans="2:18" ht="132.75" thickBot="1" x14ac:dyDescent="0.3">
      <c r="B94" s="39"/>
      <c r="C94" s="39"/>
      <c r="D94" s="39"/>
      <c r="E94" s="39"/>
      <c r="F94" s="42"/>
      <c r="G94" s="39"/>
      <c r="H94" s="39"/>
      <c r="I94" s="58" t="s">
        <v>10</v>
      </c>
      <c r="J94" s="59"/>
      <c r="K94" s="45"/>
      <c r="L94" s="4" t="s">
        <v>12</v>
      </c>
      <c r="M94" s="46"/>
      <c r="N94" s="7"/>
      <c r="O94" s="49"/>
      <c r="P94" s="45"/>
      <c r="Q94" s="45"/>
      <c r="R94" s="45"/>
    </row>
    <row r="95" spans="2:18" thickBot="1" x14ac:dyDescent="0.35">
      <c r="B95" s="8">
        <v>1</v>
      </c>
      <c r="C95" s="9">
        <v>2</v>
      </c>
      <c r="D95" s="9">
        <v>3</v>
      </c>
      <c r="E95" s="10">
        <v>4</v>
      </c>
      <c r="F95" s="10">
        <v>5</v>
      </c>
      <c r="G95" s="10">
        <v>6</v>
      </c>
      <c r="H95" s="10">
        <v>7</v>
      </c>
      <c r="I95" s="62">
        <v>8</v>
      </c>
      <c r="J95" s="63"/>
      <c r="K95" s="9">
        <v>9</v>
      </c>
      <c r="L95" s="9">
        <v>10</v>
      </c>
      <c r="M95" s="9">
        <v>11</v>
      </c>
      <c r="N95" s="9">
        <v>12</v>
      </c>
      <c r="O95" s="9">
        <v>13</v>
      </c>
      <c r="P95" s="9">
        <v>14</v>
      </c>
      <c r="Q95" s="9">
        <v>15</v>
      </c>
      <c r="R95" s="9">
        <v>16</v>
      </c>
    </row>
    <row r="96" spans="2:18" x14ac:dyDescent="0.25">
      <c r="B96" s="64" t="s">
        <v>21</v>
      </c>
      <c r="C96" s="66"/>
      <c r="D96" s="66"/>
      <c r="E96" s="66"/>
      <c r="F96" s="66"/>
      <c r="G96" s="68" t="s">
        <v>22</v>
      </c>
      <c r="H96" s="68" t="s">
        <v>22</v>
      </c>
      <c r="I96" s="70"/>
      <c r="J96" s="71"/>
      <c r="K96" s="66"/>
      <c r="L96" s="84"/>
      <c r="M96" s="84"/>
      <c r="N96" s="66"/>
      <c r="O96" s="66"/>
      <c r="P96" s="66"/>
      <c r="Q96" s="66"/>
      <c r="R96" s="11"/>
    </row>
    <row r="97" spans="2:18" ht="15.75" thickBot="1" x14ac:dyDescent="0.3">
      <c r="B97" s="65"/>
      <c r="C97" s="67"/>
      <c r="D97" s="67"/>
      <c r="E97" s="67"/>
      <c r="F97" s="67"/>
      <c r="G97" s="69"/>
      <c r="H97" s="69"/>
      <c r="I97" s="72"/>
      <c r="J97" s="73"/>
      <c r="K97" s="67"/>
      <c r="L97" s="85"/>
      <c r="M97" s="85"/>
      <c r="N97" s="67"/>
      <c r="O97" s="67"/>
      <c r="P97" s="67"/>
      <c r="Q97" s="67"/>
      <c r="R97" s="12" t="s">
        <v>22</v>
      </c>
    </row>
    <row r="98" spans="2:18" x14ac:dyDescent="0.25">
      <c r="B98" s="78" t="s">
        <v>23</v>
      </c>
      <c r="C98" s="76">
        <v>10000</v>
      </c>
      <c r="D98" s="76">
        <v>2000</v>
      </c>
      <c r="E98" s="76">
        <f>C98*D98</f>
        <v>20000000</v>
      </c>
      <c r="F98" s="106">
        <f>K98+L98+Q98+M98+I98+N98+E98</f>
        <v>48737940.200000003</v>
      </c>
      <c r="G98" s="109" t="e">
        <f>#REF!</f>
        <v>#REF!</v>
      </c>
      <c r="H98" s="109" t="e">
        <f>G98/2</f>
        <v>#REF!</v>
      </c>
      <c r="I98" s="110">
        <v>4341359.2</v>
      </c>
      <c r="J98" s="111"/>
      <c r="K98" s="98"/>
      <c r="L98" s="94"/>
      <c r="M98" s="74"/>
      <c r="N98" s="96"/>
      <c r="O98" s="66"/>
      <c r="P98" s="66"/>
      <c r="Q98" s="98">
        <f>6686258+17710323</f>
        <v>24396581</v>
      </c>
      <c r="R98" s="11"/>
    </row>
    <row r="99" spans="2:18" ht="15.75" thickBot="1" x14ac:dyDescent="0.3">
      <c r="B99" s="79"/>
      <c r="C99" s="77"/>
      <c r="D99" s="77"/>
      <c r="E99" s="77"/>
      <c r="F99" s="108"/>
      <c r="G99" s="114"/>
      <c r="H99" s="114"/>
      <c r="I99" s="112"/>
      <c r="J99" s="113"/>
      <c r="K99" s="99"/>
      <c r="L99" s="95"/>
      <c r="M99" s="75"/>
      <c r="N99" s="97"/>
      <c r="O99" s="67"/>
      <c r="P99" s="67"/>
      <c r="Q99" s="99"/>
      <c r="R99" s="12" t="s">
        <v>22</v>
      </c>
    </row>
    <row r="100" spans="2:18" x14ac:dyDescent="0.25">
      <c r="B100" s="64" t="s">
        <v>24</v>
      </c>
      <c r="C100" s="76">
        <v>15074.58</v>
      </c>
      <c r="D100" s="76">
        <v>182.37710000000001</v>
      </c>
      <c r="E100" s="98">
        <f>C100*D100</f>
        <v>2749258.1841180003</v>
      </c>
      <c r="F100" s="106">
        <f>SUM(K100:Q102)+E100</f>
        <v>11588687.184118001</v>
      </c>
      <c r="G100" s="76" t="s">
        <v>22</v>
      </c>
      <c r="H100" s="76" t="s">
        <v>22</v>
      </c>
      <c r="I100" s="80"/>
      <c r="J100" s="81"/>
      <c r="K100" s="76"/>
      <c r="L100" s="94">
        <v>3643230</v>
      </c>
      <c r="M100" s="94">
        <v>681200</v>
      </c>
      <c r="N100" s="96">
        <f>N75</f>
        <v>4514999</v>
      </c>
      <c r="O100" s="66"/>
      <c r="P100" s="66"/>
      <c r="Q100" s="66"/>
      <c r="R100" s="11"/>
    </row>
    <row r="101" spans="2:18" x14ac:dyDescent="0.25">
      <c r="B101" s="90"/>
      <c r="C101" s="87"/>
      <c r="D101" s="87"/>
      <c r="E101" s="117"/>
      <c r="F101" s="107"/>
      <c r="G101" s="87"/>
      <c r="H101" s="87"/>
      <c r="I101" s="88"/>
      <c r="J101" s="89"/>
      <c r="K101" s="87"/>
      <c r="L101" s="115"/>
      <c r="M101" s="115"/>
      <c r="N101" s="116"/>
      <c r="O101" s="86"/>
      <c r="P101" s="86"/>
      <c r="Q101" s="86"/>
      <c r="R101" s="13" t="s">
        <v>22</v>
      </c>
    </row>
    <row r="102" spans="2:18" ht="15.75" thickBot="1" x14ac:dyDescent="0.3">
      <c r="B102" s="65"/>
      <c r="C102" s="77"/>
      <c r="D102" s="77"/>
      <c r="E102" s="99"/>
      <c r="F102" s="108"/>
      <c r="G102" s="77"/>
      <c r="H102" s="77"/>
      <c r="I102" s="82"/>
      <c r="J102" s="83"/>
      <c r="K102" s="77"/>
      <c r="L102" s="95"/>
      <c r="M102" s="95"/>
      <c r="N102" s="97"/>
      <c r="O102" s="67"/>
      <c r="P102" s="67"/>
      <c r="Q102" s="67"/>
      <c r="R102" s="1"/>
    </row>
    <row r="103" spans="2:18" x14ac:dyDescent="0.25">
      <c r="B103" s="64" t="s">
        <v>25</v>
      </c>
      <c r="C103" s="66"/>
      <c r="D103" s="66"/>
      <c r="E103" s="66"/>
      <c r="F103" s="66"/>
      <c r="G103" s="76" t="s">
        <v>22</v>
      </c>
      <c r="H103" s="76" t="s">
        <v>22</v>
      </c>
      <c r="I103" s="80"/>
      <c r="J103" s="81"/>
      <c r="K103" s="76"/>
      <c r="L103" s="74"/>
      <c r="M103" s="74"/>
      <c r="N103" s="66"/>
      <c r="O103" s="66"/>
      <c r="P103" s="66"/>
      <c r="Q103" s="66"/>
      <c r="R103" s="11"/>
    </row>
    <row r="104" spans="2:18" ht="15.75" thickBot="1" x14ac:dyDescent="0.3">
      <c r="B104" s="65"/>
      <c r="C104" s="67"/>
      <c r="D104" s="67"/>
      <c r="E104" s="67"/>
      <c r="F104" s="67"/>
      <c r="G104" s="77"/>
      <c r="H104" s="77"/>
      <c r="I104" s="82"/>
      <c r="J104" s="83"/>
      <c r="K104" s="77"/>
      <c r="L104" s="75"/>
      <c r="M104" s="75"/>
      <c r="N104" s="67"/>
      <c r="O104" s="67"/>
      <c r="P104" s="67"/>
      <c r="Q104" s="67"/>
      <c r="R104" s="12" t="s">
        <v>22</v>
      </c>
    </row>
    <row r="105" spans="2:18" x14ac:dyDescent="0.25">
      <c r="B105" s="91" t="s">
        <v>26</v>
      </c>
      <c r="C105" s="76">
        <f>C98+C100</f>
        <v>25074.58</v>
      </c>
      <c r="D105" s="76" t="s">
        <v>22</v>
      </c>
      <c r="E105" s="76">
        <f>E98+E100</f>
        <v>22749258.184117999</v>
      </c>
      <c r="F105" s="106">
        <f>F98+F100</f>
        <v>60326627.384118006</v>
      </c>
      <c r="G105" s="109" t="e">
        <f>#REF!+#REF!</f>
        <v>#REF!</v>
      </c>
      <c r="H105" s="109" t="e">
        <f>G105/2</f>
        <v>#REF!</v>
      </c>
      <c r="I105" s="80"/>
      <c r="J105" s="81"/>
      <c r="K105" s="76">
        <f>K98+K100</f>
        <v>0</v>
      </c>
      <c r="L105" s="76">
        <f t="shared" ref="L105:R105" si="3">L98+L100</f>
        <v>3643230</v>
      </c>
      <c r="M105" s="76">
        <f t="shared" si="3"/>
        <v>681200</v>
      </c>
      <c r="N105" s="76">
        <f t="shared" si="3"/>
        <v>4514999</v>
      </c>
      <c r="O105" s="76">
        <f t="shared" si="3"/>
        <v>0</v>
      </c>
      <c r="P105" s="76">
        <f t="shared" si="3"/>
        <v>0</v>
      </c>
      <c r="Q105" s="76">
        <f t="shared" si="3"/>
        <v>24396581</v>
      </c>
      <c r="R105" s="76">
        <f t="shared" si="3"/>
        <v>0</v>
      </c>
    </row>
    <row r="106" spans="2:18" x14ac:dyDescent="0.25">
      <c r="B106" s="92"/>
      <c r="C106" s="87"/>
      <c r="D106" s="87"/>
      <c r="E106" s="87"/>
      <c r="F106" s="107"/>
      <c r="G106" s="87"/>
      <c r="H106" s="87"/>
      <c r="I106" s="88"/>
      <c r="J106" s="89"/>
      <c r="K106" s="87"/>
      <c r="L106" s="87"/>
      <c r="M106" s="87"/>
      <c r="N106" s="87"/>
      <c r="O106" s="87"/>
      <c r="P106" s="87"/>
      <c r="Q106" s="87"/>
      <c r="R106" s="87"/>
    </row>
    <row r="107" spans="2:18" ht="15.75" thickBot="1" x14ac:dyDescent="0.3">
      <c r="B107" s="93"/>
      <c r="C107" s="77"/>
      <c r="D107" s="77"/>
      <c r="E107" s="77"/>
      <c r="F107" s="108"/>
      <c r="G107" s="77"/>
      <c r="H107" s="77"/>
      <c r="I107" s="82"/>
      <c r="J107" s="83"/>
      <c r="K107" s="77"/>
      <c r="L107" s="77"/>
      <c r="M107" s="77"/>
      <c r="N107" s="77"/>
      <c r="O107" s="77"/>
      <c r="P107" s="77"/>
      <c r="Q107" s="77"/>
      <c r="R107" s="77"/>
    </row>
    <row r="108" spans="2:18" x14ac:dyDescent="0.25">
      <c r="N108" s="15">
        <f>N81</f>
        <v>0</v>
      </c>
    </row>
    <row r="109" spans="2:18" x14ac:dyDescent="0.25">
      <c r="G109" s="15"/>
      <c r="H109" s="15"/>
    </row>
  </sheetData>
  <mergeCells count="392">
    <mergeCell ref="O105:O107"/>
    <mergeCell ref="P105:P107"/>
    <mergeCell ref="Q105:Q107"/>
    <mergeCell ref="R105:R107"/>
    <mergeCell ref="H105:H107"/>
    <mergeCell ref="I105:J107"/>
    <mergeCell ref="K105:K107"/>
    <mergeCell ref="L105:L107"/>
    <mergeCell ref="M105:M107"/>
    <mergeCell ref="N105:N107"/>
    <mergeCell ref="B105:B107"/>
    <mergeCell ref="C105:C107"/>
    <mergeCell ref="D105:D107"/>
    <mergeCell ref="E105:E107"/>
    <mergeCell ref="F105:F107"/>
    <mergeCell ref="G105:G107"/>
    <mergeCell ref="L103:L104"/>
    <mergeCell ref="M103:M104"/>
    <mergeCell ref="N103:N104"/>
    <mergeCell ref="O103:O104"/>
    <mergeCell ref="P103:P104"/>
    <mergeCell ref="Q103:Q104"/>
    <mergeCell ref="Q100:Q102"/>
    <mergeCell ref="B103:B104"/>
    <mergeCell ref="C103:C104"/>
    <mergeCell ref="D103:D104"/>
    <mergeCell ref="E103:E104"/>
    <mergeCell ref="F103:F104"/>
    <mergeCell ref="G103:G104"/>
    <mergeCell ref="H103:H104"/>
    <mergeCell ref="I103:J104"/>
    <mergeCell ref="K103:K104"/>
    <mergeCell ref="K100:K102"/>
    <mergeCell ref="L100:L102"/>
    <mergeCell ref="M100:M102"/>
    <mergeCell ref="N100:N102"/>
    <mergeCell ref="O100:O102"/>
    <mergeCell ref="P100:P102"/>
    <mergeCell ref="B100:B102"/>
    <mergeCell ref="C100:C102"/>
    <mergeCell ref="D100:D102"/>
    <mergeCell ref="E100:E102"/>
    <mergeCell ref="F100:F102"/>
    <mergeCell ref="G100:G102"/>
    <mergeCell ref="H100:H102"/>
    <mergeCell ref="I100:J102"/>
    <mergeCell ref="I98:J99"/>
    <mergeCell ref="O96:O97"/>
    <mergeCell ref="P96:P97"/>
    <mergeCell ref="Q96:Q97"/>
    <mergeCell ref="B98:B99"/>
    <mergeCell ref="C98:C99"/>
    <mergeCell ref="D98:D99"/>
    <mergeCell ref="E98:E99"/>
    <mergeCell ref="F98:F99"/>
    <mergeCell ref="G98:G99"/>
    <mergeCell ref="H98:H99"/>
    <mergeCell ref="H96:H97"/>
    <mergeCell ref="I96:J97"/>
    <mergeCell ref="K96:K97"/>
    <mergeCell ref="L96:L97"/>
    <mergeCell ref="M96:M97"/>
    <mergeCell ref="N96:N97"/>
    <mergeCell ref="P98:P99"/>
    <mergeCell ref="Q98:Q99"/>
    <mergeCell ref="K98:K99"/>
    <mergeCell ref="L98:L99"/>
    <mergeCell ref="M98:M99"/>
    <mergeCell ref="N98:N99"/>
    <mergeCell ref="O98:O99"/>
    <mergeCell ref="I94:J94"/>
    <mergeCell ref="I95:J95"/>
    <mergeCell ref="B96:B97"/>
    <mergeCell ref="C96:C97"/>
    <mergeCell ref="D96:D97"/>
    <mergeCell ref="E96:E97"/>
    <mergeCell ref="F96:F97"/>
    <mergeCell ref="G96:G97"/>
    <mergeCell ref="I89:J93"/>
    <mergeCell ref="R80:R82"/>
    <mergeCell ref="B87:B94"/>
    <mergeCell ref="C87:C94"/>
    <mergeCell ref="D87:D94"/>
    <mergeCell ref="E87:E94"/>
    <mergeCell ref="F87:F94"/>
    <mergeCell ref="G87:G94"/>
    <mergeCell ref="H87:H94"/>
    <mergeCell ref="I87:Q87"/>
    <mergeCell ref="R87:R94"/>
    <mergeCell ref="L80:L82"/>
    <mergeCell ref="M80:M82"/>
    <mergeCell ref="N80:N82"/>
    <mergeCell ref="O80:O82"/>
    <mergeCell ref="P80:P82"/>
    <mergeCell ref="Q80:Q82"/>
    <mergeCell ref="J88:N88"/>
    <mergeCell ref="O88:Q88"/>
    <mergeCell ref="K89:K94"/>
    <mergeCell ref="M89:M94"/>
    <mergeCell ref="O89:O94"/>
    <mergeCell ref="P89:P94"/>
    <mergeCell ref="Q89:Q94"/>
    <mergeCell ref="B80:B82"/>
    <mergeCell ref="C80:C82"/>
    <mergeCell ref="D80:D82"/>
    <mergeCell ref="E80:E82"/>
    <mergeCell ref="F80:F82"/>
    <mergeCell ref="G80:G82"/>
    <mergeCell ref="H80:H82"/>
    <mergeCell ref="I80:J82"/>
    <mergeCell ref="K80:K82"/>
    <mergeCell ref="N75:N77"/>
    <mergeCell ref="O75:O77"/>
    <mergeCell ref="Q78:Q79"/>
    <mergeCell ref="K78:K79"/>
    <mergeCell ref="L78:L79"/>
    <mergeCell ref="M78:M79"/>
    <mergeCell ref="N78:N79"/>
    <mergeCell ref="O78:O79"/>
    <mergeCell ref="P78:P79"/>
    <mergeCell ref="P75:P77"/>
    <mergeCell ref="Q75:Q77"/>
    <mergeCell ref="K75:K77"/>
    <mergeCell ref="L75:L77"/>
    <mergeCell ref="M75:M77"/>
    <mergeCell ref="B78:B79"/>
    <mergeCell ref="C78:C79"/>
    <mergeCell ref="D78:D79"/>
    <mergeCell ref="E78:E79"/>
    <mergeCell ref="F78:F79"/>
    <mergeCell ref="G78:G79"/>
    <mergeCell ref="H78:H79"/>
    <mergeCell ref="I78:J79"/>
    <mergeCell ref="I75:J77"/>
    <mergeCell ref="B75:B77"/>
    <mergeCell ref="C75:C77"/>
    <mergeCell ref="D75:D77"/>
    <mergeCell ref="E75:E77"/>
    <mergeCell ref="F75:F77"/>
    <mergeCell ref="G75:G77"/>
    <mergeCell ref="H75:H77"/>
    <mergeCell ref="Q71:Q72"/>
    <mergeCell ref="K71:K72"/>
    <mergeCell ref="L71:L72"/>
    <mergeCell ref="M71:M72"/>
    <mergeCell ref="O73:O74"/>
    <mergeCell ref="P73:P74"/>
    <mergeCell ref="Q73:Q74"/>
    <mergeCell ref="K73:K74"/>
    <mergeCell ref="L73:L74"/>
    <mergeCell ref="M73:M74"/>
    <mergeCell ref="N73:N74"/>
    <mergeCell ref="B73:B74"/>
    <mergeCell ref="C73:C74"/>
    <mergeCell ref="D73:D74"/>
    <mergeCell ref="E73:E74"/>
    <mergeCell ref="F73:F74"/>
    <mergeCell ref="G73:G74"/>
    <mergeCell ref="G71:G72"/>
    <mergeCell ref="H71:H72"/>
    <mergeCell ref="I71:J72"/>
    <mergeCell ref="H73:H74"/>
    <mergeCell ref="I73:J74"/>
    <mergeCell ref="I70:J70"/>
    <mergeCell ref="B71:B72"/>
    <mergeCell ref="C71:C72"/>
    <mergeCell ref="D71:D72"/>
    <mergeCell ref="E71:E72"/>
    <mergeCell ref="F71:F72"/>
    <mergeCell ref="N71:N72"/>
    <mergeCell ref="O71:O72"/>
    <mergeCell ref="P71:P72"/>
    <mergeCell ref="I64:J64"/>
    <mergeCell ref="K64:K69"/>
    <mergeCell ref="M64:M69"/>
    <mergeCell ref="O64:O69"/>
    <mergeCell ref="P64:P69"/>
    <mergeCell ref="Q64:Q69"/>
    <mergeCell ref="I65:J65"/>
    <mergeCell ref="I66:J66"/>
    <mergeCell ref="I67:J67"/>
    <mergeCell ref="I68:J68"/>
    <mergeCell ref="I69:J69"/>
    <mergeCell ref="K49:K50"/>
    <mergeCell ref="L49:L50"/>
    <mergeCell ref="M49:M50"/>
    <mergeCell ref="N49:N50"/>
    <mergeCell ref="O49:O50"/>
    <mergeCell ref="Q51:Q53"/>
    <mergeCell ref="R51:R53"/>
    <mergeCell ref="B62:B69"/>
    <mergeCell ref="C62:C69"/>
    <mergeCell ref="D62:D69"/>
    <mergeCell ref="E62:E69"/>
    <mergeCell ref="F62:F69"/>
    <mergeCell ref="G62:G69"/>
    <mergeCell ref="H62:H69"/>
    <mergeCell ref="I62:Q62"/>
    <mergeCell ref="K51:K53"/>
    <mergeCell ref="L51:L53"/>
    <mergeCell ref="M51:M53"/>
    <mergeCell ref="N51:N53"/>
    <mergeCell ref="O51:O53"/>
    <mergeCell ref="P51:P53"/>
    <mergeCell ref="R62:R69"/>
    <mergeCell ref="J63:N63"/>
    <mergeCell ref="O63:Q63"/>
    <mergeCell ref="B51:B53"/>
    <mergeCell ref="C51:C53"/>
    <mergeCell ref="D51:D53"/>
    <mergeCell ref="E51:E53"/>
    <mergeCell ref="F51:F53"/>
    <mergeCell ref="G51:G53"/>
    <mergeCell ref="H51:H53"/>
    <mergeCell ref="I51:J53"/>
    <mergeCell ref="I49:J50"/>
    <mergeCell ref="O46:O48"/>
    <mergeCell ref="P46:P48"/>
    <mergeCell ref="Q46:Q48"/>
    <mergeCell ref="B49:B50"/>
    <mergeCell ref="C49:C50"/>
    <mergeCell ref="D49:D50"/>
    <mergeCell ref="E49:E50"/>
    <mergeCell ref="F49:F50"/>
    <mergeCell ref="G49:G50"/>
    <mergeCell ref="H49:H50"/>
    <mergeCell ref="H46:H48"/>
    <mergeCell ref="I46:J48"/>
    <mergeCell ref="K46:K48"/>
    <mergeCell ref="L46:L48"/>
    <mergeCell ref="M46:M48"/>
    <mergeCell ref="N46:N48"/>
    <mergeCell ref="B46:B48"/>
    <mergeCell ref="C46:C48"/>
    <mergeCell ref="D46:D48"/>
    <mergeCell ref="E46:E48"/>
    <mergeCell ref="F46:F48"/>
    <mergeCell ref="G46:G48"/>
    <mergeCell ref="P49:P50"/>
    <mergeCell ref="Q49:Q50"/>
    <mergeCell ref="L44:L45"/>
    <mergeCell ref="M44:M45"/>
    <mergeCell ref="N44:N45"/>
    <mergeCell ref="O44:O45"/>
    <mergeCell ref="P44:P45"/>
    <mergeCell ref="Q44:Q45"/>
    <mergeCell ref="Q42:Q43"/>
    <mergeCell ref="B44:B45"/>
    <mergeCell ref="C44:C45"/>
    <mergeCell ref="D44:D45"/>
    <mergeCell ref="E44:E45"/>
    <mergeCell ref="F44:F45"/>
    <mergeCell ref="G44:G45"/>
    <mergeCell ref="H44:H45"/>
    <mergeCell ref="I44:J45"/>
    <mergeCell ref="K44:K45"/>
    <mergeCell ref="K42:K43"/>
    <mergeCell ref="L42:L43"/>
    <mergeCell ref="M42:M43"/>
    <mergeCell ref="N42:N43"/>
    <mergeCell ref="O42:O43"/>
    <mergeCell ref="P42:P43"/>
    <mergeCell ref="I41:J41"/>
    <mergeCell ref="B42:B43"/>
    <mergeCell ref="C42:C43"/>
    <mergeCell ref="D42:D43"/>
    <mergeCell ref="E42:E43"/>
    <mergeCell ref="F42:F43"/>
    <mergeCell ref="G42:G43"/>
    <mergeCell ref="H42:H43"/>
    <mergeCell ref="I42:J43"/>
    <mergeCell ref="R33:R40"/>
    <mergeCell ref="J34:N34"/>
    <mergeCell ref="O34:Q34"/>
    <mergeCell ref="I35:J35"/>
    <mergeCell ref="K35:K40"/>
    <mergeCell ref="M35:M40"/>
    <mergeCell ref="O35:O40"/>
    <mergeCell ref="B33:B40"/>
    <mergeCell ref="C33:C40"/>
    <mergeCell ref="D33:D40"/>
    <mergeCell ref="E33:E40"/>
    <mergeCell ref="F33:F40"/>
    <mergeCell ref="P35:P40"/>
    <mergeCell ref="Q35:Q40"/>
    <mergeCell ref="I36:J36"/>
    <mergeCell ref="I37:J37"/>
    <mergeCell ref="I38:J38"/>
    <mergeCell ref="I39:J39"/>
    <mergeCell ref="I40:J40"/>
    <mergeCell ref="G33:G40"/>
    <mergeCell ref="H33:H40"/>
    <mergeCell ref="I33:Q33"/>
    <mergeCell ref="L22:L24"/>
    <mergeCell ref="N22:N24"/>
    <mergeCell ref="O22:O24"/>
    <mergeCell ref="P22:P24"/>
    <mergeCell ref="Q22:Q24"/>
    <mergeCell ref="R22:R24"/>
    <mergeCell ref="M22:M24"/>
    <mergeCell ref="Q20:Q21"/>
    <mergeCell ref="B22:B24"/>
    <mergeCell ref="C22:C24"/>
    <mergeCell ref="D22:D24"/>
    <mergeCell ref="E22:E24"/>
    <mergeCell ref="F22:F24"/>
    <mergeCell ref="G22:G24"/>
    <mergeCell ref="H22:H24"/>
    <mergeCell ref="I22:J24"/>
    <mergeCell ref="K22:K24"/>
    <mergeCell ref="K20:K21"/>
    <mergeCell ref="L20:L21"/>
    <mergeCell ref="M20:M21"/>
    <mergeCell ref="N20:N21"/>
    <mergeCell ref="O20:O21"/>
    <mergeCell ref="P20:P21"/>
    <mergeCell ref="P17:P19"/>
    <mergeCell ref="Q17:Q19"/>
    <mergeCell ref="B20:B21"/>
    <mergeCell ref="C20:C21"/>
    <mergeCell ref="D20:D21"/>
    <mergeCell ref="E20:E21"/>
    <mergeCell ref="F20:F21"/>
    <mergeCell ref="G20:G21"/>
    <mergeCell ref="H20:H21"/>
    <mergeCell ref="I20:J21"/>
    <mergeCell ref="H17:H19"/>
    <mergeCell ref="I17:J19"/>
    <mergeCell ref="K17:K19"/>
    <mergeCell ref="L17:L19"/>
    <mergeCell ref="N17:N19"/>
    <mergeCell ref="O17:O19"/>
    <mergeCell ref="M17:M19"/>
    <mergeCell ref="B17:B19"/>
    <mergeCell ref="C17:C19"/>
    <mergeCell ref="D17:D19"/>
    <mergeCell ref="E17:E19"/>
    <mergeCell ref="F17:F19"/>
    <mergeCell ref="G17:G19"/>
    <mergeCell ref="L15:L16"/>
    <mergeCell ref="M15:M16"/>
    <mergeCell ref="N15:N16"/>
    <mergeCell ref="O15:O16"/>
    <mergeCell ref="P15:P16"/>
    <mergeCell ref="Q15:Q16"/>
    <mergeCell ref="Q13:Q14"/>
    <mergeCell ref="B15:B16"/>
    <mergeCell ref="C15:C16"/>
    <mergeCell ref="D15:D16"/>
    <mergeCell ref="E15:E16"/>
    <mergeCell ref="F15:F16"/>
    <mergeCell ref="G15:G16"/>
    <mergeCell ref="H15:H16"/>
    <mergeCell ref="I15:J16"/>
    <mergeCell ref="K15:K16"/>
    <mergeCell ref="K13:K14"/>
    <mergeCell ref="L13:L14"/>
    <mergeCell ref="M13:M14"/>
    <mergeCell ref="N13:N14"/>
    <mergeCell ref="O13:O14"/>
    <mergeCell ref="P13:P14"/>
    <mergeCell ref="I12:J12"/>
    <mergeCell ref="B13:B14"/>
    <mergeCell ref="C13:C14"/>
    <mergeCell ref="D13:D14"/>
    <mergeCell ref="E13:E14"/>
    <mergeCell ref="F13:F14"/>
    <mergeCell ref="G13:G14"/>
    <mergeCell ref="H13:H14"/>
    <mergeCell ref="I13:J14"/>
    <mergeCell ref="O6:O11"/>
    <mergeCell ref="P6:P11"/>
    <mergeCell ref="Q6:Q11"/>
    <mergeCell ref="H4:H11"/>
    <mergeCell ref="I4:Q4"/>
    <mergeCell ref="R4:R11"/>
    <mergeCell ref="J5:N5"/>
    <mergeCell ref="O5:Q5"/>
    <mergeCell ref="I6:J6"/>
    <mergeCell ref="I7:J7"/>
    <mergeCell ref="I8:J8"/>
    <mergeCell ref="I9:J9"/>
    <mergeCell ref="I10:J10"/>
    <mergeCell ref="B4:B11"/>
    <mergeCell ref="C4:C11"/>
    <mergeCell ref="D4:D11"/>
    <mergeCell ref="E4:E11"/>
    <mergeCell ref="F4:F11"/>
    <mergeCell ref="G4:G11"/>
    <mergeCell ref="I11:J11"/>
    <mergeCell ref="K6:K11"/>
    <mergeCell ref="M6:M11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tabSelected="1" zoomScale="96" zoomScaleNormal="96" workbookViewId="0">
      <selection activeCell="J35" sqref="J35"/>
    </sheetView>
  </sheetViews>
  <sheetFormatPr defaultRowHeight="15" x14ac:dyDescent="0.25"/>
  <cols>
    <col min="1" max="1" width="5" customWidth="1"/>
    <col min="2" max="2" width="25.85546875" customWidth="1"/>
    <col min="3" max="3" width="17.140625" customWidth="1"/>
    <col min="4" max="4" width="19.140625" customWidth="1"/>
    <col min="5" max="5" width="16.42578125" customWidth="1"/>
    <col min="6" max="6" width="18.7109375" customWidth="1"/>
    <col min="7" max="7" width="18.28515625" customWidth="1"/>
    <col min="8" max="8" width="17.7109375" customWidth="1"/>
    <col min="9" max="9" width="17.28515625" customWidth="1"/>
    <col min="10" max="10" width="15.7109375" customWidth="1"/>
  </cols>
  <sheetData>
    <row r="1" spans="2:10" x14ac:dyDescent="0.25">
      <c r="G1" s="124" t="s">
        <v>55</v>
      </c>
      <c r="H1" s="124"/>
      <c r="I1" s="124"/>
      <c r="J1" s="124"/>
    </row>
    <row r="2" spans="2:10" x14ac:dyDescent="0.25">
      <c r="G2" s="124" t="s">
        <v>57</v>
      </c>
      <c r="H2" s="124"/>
      <c r="I2" s="124"/>
      <c r="J2" s="124"/>
    </row>
    <row r="3" spans="2:10" ht="16.899999999999999" customHeight="1" x14ac:dyDescent="0.25">
      <c r="B3" s="16"/>
      <c r="C3" s="16"/>
      <c r="D3" s="16"/>
      <c r="E3" s="16"/>
      <c r="F3" s="16"/>
      <c r="G3" s="124" t="s">
        <v>28</v>
      </c>
      <c r="H3" s="124"/>
      <c r="I3" s="124"/>
      <c r="J3" s="124"/>
    </row>
    <row r="4" spans="2:10" ht="15" customHeight="1" x14ac:dyDescent="0.25">
      <c r="B4" s="16"/>
      <c r="C4" s="16"/>
      <c r="D4" s="16"/>
      <c r="E4" s="16"/>
      <c r="F4" s="16"/>
      <c r="G4" s="124" t="s">
        <v>58</v>
      </c>
      <c r="H4" s="124"/>
      <c r="I4" s="124"/>
      <c r="J4" s="124"/>
    </row>
    <row r="5" spans="2:10" ht="15" customHeight="1" x14ac:dyDescent="0.25">
      <c r="B5" s="16"/>
      <c r="C5" s="16"/>
      <c r="D5" s="16"/>
      <c r="E5" s="16"/>
      <c r="F5" s="16"/>
      <c r="G5" s="124" t="s">
        <v>59</v>
      </c>
      <c r="H5" s="124"/>
      <c r="I5" s="124"/>
      <c r="J5" s="124"/>
    </row>
    <row r="6" spans="2:10" ht="15" customHeight="1" x14ac:dyDescent="0.25">
      <c r="B6" s="16"/>
      <c r="C6" s="16"/>
      <c r="D6" s="16"/>
      <c r="E6" s="16"/>
      <c r="F6" s="16"/>
      <c r="G6" s="124" t="s">
        <v>60</v>
      </c>
      <c r="H6" s="124"/>
      <c r="I6" s="124"/>
      <c r="J6" s="124"/>
    </row>
    <row r="7" spans="2:10" ht="15" customHeight="1" x14ac:dyDescent="0.25">
      <c r="B7" s="16"/>
      <c r="C7" s="16"/>
      <c r="D7" s="16"/>
      <c r="E7" s="16"/>
      <c r="F7" s="16"/>
      <c r="G7" s="124" t="s">
        <v>61</v>
      </c>
      <c r="H7" s="124"/>
      <c r="I7" s="124"/>
      <c r="J7" s="124"/>
    </row>
    <row r="8" spans="2:10" ht="15" customHeight="1" x14ac:dyDescent="0.25">
      <c r="B8" s="16"/>
      <c r="C8" s="16"/>
      <c r="D8" s="16"/>
      <c r="E8" s="16"/>
      <c r="F8" s="16"/>
      <c r="G8" s="124" t="s">
        <v>62</v>
      </c>
      <c r="H8" s="124"/>
      <c r="I8" s="124"/>
      <c r="J8" s="124"/>
    </row>
    <row r="9" spans="2:10" ht="15" customHeight="1" x14ac:dyDescent="0.25">
      <c r="B9" s="16"/>
      <c r="C9" s="16"/>
      <c r="D9" s="16"/>
      <c r="E9" s="16"/>
      <c r="F9" s="16"/>
      <c r="G9" s="124" t="s">
        <v>56</v>
      </c>
      <c r="H9" s="124"/>
      <c r="I9" s="124"/>
      <c r="J9" s="124"/>
    </row>
    <row r="10" spans="2:10" ht="15" customHeight="1" x14ac:dyDescent="0.25">
      <c r="B10" s="16"/>
      <c r="C10" s="16"/>
      <c r="D10" s="16"/>
      <c r="E10" s="16"/>
      <c r="F10" s="16"/>
      <c r="G10" s="125" t="s">
        <v>63</v>
      </c>
      <c r="H10" s="125"/>
      <c r="I10" s="125"/>
      <c r="J10" s="125"/>
    </row>
    <row r="11" spans="2:10" ht="15" customHeight="1" x14ac:dyDescent="0.25">
      <c r="B11" s="16"/>
      <c r="C11" s="16"/>
      <c r="D11" s="16"/>
      <c r="E11" s="16"/>
      <c r="F11" s="16"/>
      <c r="G11" s="124" t="s">
        <v>64</v>
      </c>
      <c r="H11" s="124"/>
      <c r="I11" s="124"/>
      <c r="J11" s="124"/>
    </row>
    <row r="12" spans="2:10" ht="23.45" customHeight="1" x14ac:dyDescent="0.25">
      <c r="B12" s="16"/>
      <c r="C12" s="16"/>
      <c r="D12" s="16"/>
      <c r="E12" s="16"/>
      <c r="F12" s="16"/>
      <c r="G12" s="124" t="s">
        <v>65</v>
      </c>
      <c r="H12" s="124"/>
      <c r="I12" s="124"/>
      <c r="J12" s="124"/>
    </row>
    <row r="13" spans="2:10" ht="15" customHeight="1" x14ac:dyDescent="0.25">
      <c r="B13" s="16"/>
      <c r="C13" s="16"/>
      <c r="D13" s="16"/>
      <c r="E13" s="16"/>
      <c r="F13" s="16"/>
      <c r="G13" s="124" t="s">
        <v>28</v>
      </c>
      <c r="H13" s="124"/>
      <c r="I13" s="124"/>
      <c r="J13" s="124"/>
    </row>
    <row r="14" spans="2:10" ht="8.4499999999999993" customHeight="1" x14ac:dyDescent="0.3">
      <c r="B14" s="16"/>
      <c r="C14" s="16"/>
      <c r="D14" s="16"/>
      <c r="E14" s="16"/>
      <c r="F14" s="16"/>
      <c r="G14" s="124"/>
      <c r="H14" s="124"/>
      <c r="I14" s="124"/>
      <c r="J14" s="124"/>
    </row>
    <row r="15" spans="2:10" ht="14.45" hidden="1" x14ac:dyDescent="0.3">
      <c r="B15" s="16"/>
      <c r="C15" s="16"/>
      <c r="D15" s="16"/>
      <c r="E15" s="16"/>
      <c r="F15" s="16"/>
      <c r="G15" s="124"/>
      <c r="H15" s="124"/>
      <c r="I15" s="124"/>
      <c r="J15" s="124"/>
    </row>
    <row r="16" spans="2:10" ht="6.6" customHeight="1" x14ac:dyDescent="0.3">
      <c r="B16" s="25"/>
      <c r="C16" s="25"/>
      <c r="D16" s="25"/>
      <c r="E16" s="25"/>
      <c r="F16" s="25"/>
      <c r="G16" s="25"/>
      <c r="H16" s="25"/>
      <c r="I16" s="25"/>
    </row>
    <row r="17" spans="2:10" ht="15.75" x14ac:dyDescent="0.25">
      <c r="B17" s="121" t="s">
        <v>29</v>
      </c>
      <c r="C17" s="121"/>
      <c r="D17" s="121"/>
      <c r="E17" s="121"/>
      <c r="F17" s="121"/>
      <c r="G17" s="121"/>
      <c r="H17" s="121"/>
      <c r="I17" s="121"/>
    </row>
    <row r="18" spans="2:10" ht="15" customHeight="1" x14ac:dyDescent="0.25">
      <c r="B18" s="121" t="s">
        <v>30</v>
      </c>
      <c r="C18" s="121"/>
      <c r="D18" s="121"/>
      <c r="E18" s="121"/>
      <c r="F18" s="121"/>
      <c r="G18" s="121"/>
      <c r="H18" s="121"/>
      <c r="I18" s="121"/>
    </row>
    <row r="19" spans="2:10" ht="15" customHeight="1" x14ac:dyDescent="0.25">
      <c r="B19" s="121" t="s">
        <v>31</v>
      </c>
      <c r="C19" s="121"/>
      <c r="D19" s="121"/>
      <c r="E19" s="121"/>
      <c r="F19" s="121"/>
      <c r="G19" s="121"/>
      <c r="H19" s="121"/>
      <c r="I19" s="121"/>
    </row>
    <row r="20" spans="2:10" ht="14.45" x14ac:dyDescent="0.3">
      <c r="B20" s="16"/>
      <c r="C20" s="16"/>
      <c r="D20" s="16"/>
      <c r="E20" s="16"/>
      <c r="F20" s="16"/>
      <c r="G20" s="16"/>
      <c r="H20" s="16"/>
      <c r="I20" s="16"/>
    </row>
    <row r="22" spans="2:10" ht="15.75" customHeight="1" x14ac:dyDescent="0.25">
      <c r="B22" s="122" t="s">
        <v>0</v>
      </c>
      <c r="C22" s="122" t="s">
        <v>1</v>
      </c>
      <c r="D22" s="122" t="s">
        <v>32</v>
      </c>
      <c r="E22" s="122" t="s">
        <v>50</v>
      </c>
      <c r="F22" s="122" t="s">
        <v>66</v>
      </c>
      <c r="G22" s="122" t="s">
        <v>33</v>
      </c>
      <c r="H22" s="122" t="s">
        <v>53</v>
      </c>
      <c r="I22" s="122" t="s">
        <v>34</v>
      </c>
      <c r="J22" s="122" t="s">
        <v>51</v>
      </c>
    </row>
    <row r="23" spans="2:10" x14ac:dyDescent="0.25">
      <c r="B23" s="122"/>
      <c r="C23" s="122"/>
      <c r="D23" s="122"/>
      <c r="E23" s="122"/>
      <c r="F23" s="122"/>
      <c r="G23" s="122"/>
      <c r="H23" s="122"/>
      <c r="I23" s="122"/>
      <c r="J23" s="122"/>
    </row>
    <row r="24" spans="2:10" ht="15" customHeight="1" x14ac:dyDescent="0.25">
      <c r="B24" s="122"/>
      <c r="C24" s="122"/>
      <c r="D24" s="122"/>
      <c r="E24" s="122"/>
      <c r="F24" s="122"/>
      <c r="G24" s="122"/>
      <c r="H24" s="122"/>
      <c r="I24" s="122"/>
      <c r="J24" s="122"/>
    </row>
    <row r="25" spans="2:10" ht="15" customHeight="1" x14ac:dyDescent="0.25">
      <c r="B25" s="122"/>
      <c r="C25" s="122"/>
      <c r="D25" s="122"/>
      <c r="E25" s="122"/>
      <c r="F25" s="122"/>
      <c r="G25" s="122"/>
      <c r="H25" s="122"/>
      <c r="I25" s="122"/>
      <c r="J25" s="122"/>
    </row>
    <row r="26" spans="2:10" x14ac:dyDescent="0.25">
      <c r="B26" s="122"/>
      <c r="C26" s="122"/>
      <c r="D26" s="122"/>
      <c r="E26" s="122"/>
      <c r="F26" s="122"/>
      <c r="G26" s="122"/>
      <c r="H26" s="122"/>
      <c r="I26" s="122"/>
      <c r="J26" s="122"/>
    </row>
    <row r="27" spans="2:10" x14ac:dyDescent="0.25">
      <c r="B27" s="122"/>
      <c r="C27" s="122"/>
      <c r="D27" s="122"/>
      <c r="E27" s="122"/>
      <c r="F27" s="122"/>
      <c r="G27" s="122"/>
      <c r="H27" s="122"/>
      <c r="I27" s="122"/>
      <c r="J27" s="122"/>
    </row>
    <row r="28" spans="2:10" x14ac:dyDescent="0.25">
      <c r="B28" s="122"/>
      <c r="C28" s="122"/>
      <c r="D28" s="122"/>
      <c r="E28" s="122"/>
      <c r="F28" s="122"/>
      <c r="G28" s="122"/>
      <c r="H28" s="122"/>
      <c r="I28" s="122"/>
      <c r="J28" s="122"/>
    </row>
    <row r="29" spans="2:10" ht="15" customHeight="1" x14ac:dyDescent="0.25">
      <c r="B29" s="122"/>
      <c r="C29" s="122"/>
      <c r="D29" s="122"/>
      <c r="E29" s="122"/>
      <c r="F29" s="122"/>
      <c r="G29" s="122"/>
      <c r="H29" s="122"/>
      <c r="I29" s="122"/>
      <c r="J29" s="122"/>
    </row>
    <row r="30" spans="2:10" x14ac:dyDescent="0.25">
      <c r="B30" s="26">
        <v>1</v>
      </c>
      <c r="C30" s="26">
        <f>B30+1</f>
        <v>2</v>
      </c>
      <c r="D30" s="26">
        <f t="shared" ref="D30:H30" si="0">C30+1</f>
        <v>3</v>
      </c>
      <c r="E30" s="26">
        <f t="shared" si="0"/>
        <v>4</v>
      </c>
      <c r="F30" s="26">
        <f t="shared" si="0"/>
        <v>5</v>
      </c>
      <c r="G30" s="26">
        <f t="shared" si="0"/>
        <v>6</v>
      </c>
      <c r="H30" s="26">
        <f t="shared" si="0"/>
        <v>7</v>
      </c>
      <c r="I30" s="26">
        <v>8</v>
      </c>
      <c r="J30" s="26">
        <v>9</v>
      </c>
    </row>
    <row r="31" spans="2:10" ht="15" customHeight="1" x14ac:dyDescent="0.25">
      <c r="B31" s="27" t="s">
        <v>21</v>
      </c>
      <c r="C31" s="28"/>
      <c r="D31" s="28"/>
      <c r="E31" s="28"/>
      <c r="F31" s="29" t="s">
        <v>22</v>
      </c>
      <c r="G31" s="29" t="s">
        <v>22</v>
      </c>
      <c r="H31" s="29" t="s">
        <v>22</v>
      </c>
      <c r="I31" s="29" t="s">
        <v>22</v>
      </c>
      <c r="J31" s="29" t="s">
        <v>22</v>
      </c>
    </row>
    <row r="32" spans="2:10" ht="14.45" customHeight="1" x14ac:dyDescent="0.25">
      <c r="B32" s="27" t="s">
        <v>23</v>
      </c>
      <c r="C32" s="30"/>
      <c r="D32" s="31"/>
      <c r="E32" s="32"/>
      <c r="F32" s="29" t="s">
        <v>22</v>
      </c>
      <c r="G32" s="29" t="s">
        <v>22</v>
      </c>
      <c r="H32" s="29" t="s">
        <v>22</v>
      </c>
      <c r="I32" s="29" t="s">
        <v>22</v>
      </c>
      <c r="J32" s="29" t="s">
        <v>22</v>
      </c>
    </row>
    <row r="33" spans="2:16" ht="14.45" customHeight="1" x14ac:dyDescent="0.25">
      <c r="B33" s="27" t="s">
        <v>24</v>
      </c>
      <c r="C33" s="30"/>
      <c r="D33" s="30"/>
      <c r="E33" s="30"/>
      <c r="F33" s="29" t="s">
        <v>22</v>
      </c>
      <c r="G33" s="29" t="s">
        <v>22</v>
      </c>
      <c r="H33" s="29" t="s">
        <v>22</v>
      </c>
      <c r="I33" s="29" t="s">
        <v>22</v>
      </c>
      <c r="J33" s="29" t="s">
        <v>22</v>
      </c>
    </row>
    <row r="34" spans="2:16" ht="14.45" customHeight="1" x14ac:dyDescent="0.25">
      <c r="B34" s="27" t="s">
        <v>25</v>
      </c>
      <c r="C34" s="33"/>
      <c r="D34" s="33"/>
      <c r="E34" s="33"/>
      <c r="F34" s="29" t="s">
        <v>22</v>
      </c>
      <c r="G34" s="29" t="s">
        <v>22</v>
      </c>
      <c r="H34" s="29" t="s">
        <v>22</v>
      </c>
      <c r="I34" s="29" t="s">
        <v>22</v>
      </c>
      <c r="J34" s="29" t="s">
        <v>22</v>
      </c>
    </row>
    <row r="35" spans="2:16" ht="16.899999999999999" customHeight="1" x14ac:dyDescent="0.25">
      <c r="B35" s="35" t="s">
        <v>26</v>
      </c>
      <c r="C35" s="34"/>
      <c r="D35" s="29" t="s">
        <v>22</v>
      </c>
      <c r="E35" s="30"/>
      <c r="F35" s="34"/>
      <c r="G35" s="34"/>
      <c r="H35" s="30"/>
      <c r="I35" s="30"/>
      <c r="J35" s="30"/>
    </row>
    <row r="36" spans="2:16" ht="15.75" x14ac:dyDescent="0.25">
      <c r="B36" s="36" t="s">
        <v>52</v>
      </c>
      <c r="N36" s="23"/>
      <c r="O36" s="23"/>
      <c r="P36" s="23"/>
    </row>
    <row r="37" spans="2:16" x14ac:dyDescent="0.25">
      <c r="N37" s="23"/>
      <c r="O37" s="23"/>
      <c r="P37" s="23"/>
    </row>
    <row r="38" spans="2:16" x14ac:dyDescent="0.25">
      <c r="B38" s="17" t="s">
        <v>35</v>
      </c>
      <c r="C38" s="17" t="s">
        <v>36</v>
      </c>
      <c r="D38" s="18"/>
      <c r="E38" s="18"/>
      <c r="F38" s="19"/>
      <c r="G38" s="18"/>
      <c r="H38" s="118" t="s">
        <v>37</v>
      </c>
      <c r="I38" s="118"/>
      <c r="J38" s="18"/>
      <c r="K38" s="18"/>
      <c r="L38" s="18"/>
      <c r="M38" s="18"/>
      <c r="N38" s="123"/>
      <c r="O38" s="123"/>
      <c r="P38" s="123"/>
    </row>
    <row r="39" spans="2:16" x14ac:dyDescent="0.25">
      <c r="B39" s="17" t="s">
        <v>38</v>
      </c>
      <c r="C39" s="18"/>
      <c r="D39" s="18"/>
      <c r="E39" s="18"/>
      <c r="F39" s="19"/>
      <c r="G39" s="118" t="s">
        <v>54</v>
      </c>
      <c r="H39" s="118"/>
      <c r="I39" s="118"/>
      <c r="J39" s="118"/>
      <c r="K39" s="18"/>
      <c r="L39" s="18"/>
      <c r="M39" s="18"/>
      <c r="N39" s="118"/>
      <c r="O39" s="118"/>
      <c r="P39" s="118"/>
    </row>
    <row r="40" spans="2:16" x14ac:dyDescent="0.25">
      <c r="B40" s="118" t="s">
        <v>39</v>
      </c>
      <c r="C40" s="118"/>
      <c r="D40" s="18"/>
      <c r="E40" s="18"/>
      <c r="F40" s="19"/>
      <c r="G40" s="22" t="s">
        <v>40</v>
      </c>
      <c r="H40" s="120" t="s">
        <v>41</v>
      </c>
      <c r="I40" s="120"/>
      <c r="J40" s="18"/>
      <c r="K40" s="18"/>
      <c r="L40" s="18"/>
      <c r="M40" s="18"/>
      <c r="N40" s="118"/>
      <c r="O40" s="118"/>
      <c r="P40" s="118"/>
    </row>
    <row r="41" spans="2:16" x14ac:dyDescent="0.25">
      <c r="B41" s="17" t="s">
        <v>42</v>
      </c>
      <c r="C41" s="18"/>
      <c r="D41" s="18"/>
      <c r="E41" s="18"/>
      <c r="F41" s="19"/>
      <c r="G41" s="17" t="s">
        <v>49</v>
      </c>
      <c r="I41" s="20" t="s">
        <v>43</v>
      </c>
      <c r="J41" s="18"/>
      <c r="K41" s="18"/>
      <c r="L41" s="18"/>
      <c r="M41" s="18"/>
      <c r="N41" s="118"/>
      <c r="O41" s="118"/>
      <c r="P41" s="118"/>
    </row>
    <row r="42" spans="2:16" x14ac:dyDescent="0.25">
      <c r="B42" s="17" t="s">
        <v>44</v>
      </c>
      <c r="C42" s="18"/>
      <c r="D42" s="18"/>
      <c r="E42" s="18"/>
      <c r="F42" s="19"/>
      <c r="G42" s="17" t="s">
        <v>45</v>
      </c>
      <c r="H42" s="118" t="s">
        <v>46</v>
      </c>
      <c r="I42" s="118"/>
      <c r="J42" s="18"/>
      <c r="K42" s="18"/>
      <c r="L42" s="18"/>
      <c r="M42" s="18"/>
      <c r="N42" s="20"/>
      <c r="O42" s="18"/>
      <c r="P42" s="21"/>
    </row>
    <row r="43" spans="2:16" ht="10.9" customHeight="1" x14ac:dyDescent="0.25"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2:16" ht="10.9" hidden="1" customHeight="1" x14ac:dyDescent="0.3">
      <c r="B44" s="17"/>
    </row>
    <row r="45" spans="2:16" ht="14.45" hidden="1" x14ac:dyDescent="0.3">
      <c r="B45" s="118" t="s">
        <v>39</v>
      </c>
      <c r="C45" s="118"/>
      <c r="D45" s="18"/>
      <c r="E45" s="18"/>
      <c r="F45" s="18"/>
      <c r="G45" s="18"/>
      <c r="H45" s="18"/>
      <c r="I45" s="18"/>
      <c r="J45" s="18"/>
      <c r="K45" s="18"/>
      <c r="L45" s="18"/>
      <c r="M45" s="118"/>
      <c r="N45" s="118"/>
      <c r="O45" s="21"/>
    </row>
    <row r="46" spans="2:16" x14ac:dyDescent="0.25">
      <c r="B46" s="17" t="s">
        <v>42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1"/>
    </row>
    <row r="47" spans="2:16" x14ac:dyDescent="0.25">
      <c r="B47" s="17" t="s">
        <v>47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1"/>
    </row>
    <row r="48" spans="2:16" x14ac:dyDescent="0.25">
      <c r="B48" s="118" t="s">
        <v>48</v>
      </c>
      <c r="C48" s="1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21"/>
    </row>
    <row r="49" spans="2:15" x14ac:dyDescent="0.25"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</row>
    <row r="50" spans="2:15" x14ac:dyDescent="0.25">
      <c r="B50" s="118"/>
      <c r="C50" s="118"/>
      <c r="D50" s="118"/>
      <c r="E50" s="118"/>
      <c r="F50" s="118"/>
      <c r="G50" s="118"/>
      <c r="H50" s="18"/>
      <c r="I50" s="18"/>
      <c r="J50" s="18"/>
      <c r="K50" s="18"/>
      <c r="L50" s="18"/>
      <c r="M50" s="18"/>
      <c r="N50" s="18"/>
      <c r="O50" s="21"/>
    </row>
  </sheetData>
  <mergeCells count="41">
    <mergeCell ref="G15:J15"/>
    <mergeCell ref="G9:J9"/>
    <mergeCell ref="G11:J11"/>
    <mergeCell ref="G12:J12"/>
    <mergeCell ref="G1:J1"/>
    <mergeCell ref="G10:J10"/>
    <mergeCell ref="G2:J2"/>
    <mergeCell ref="G5:J5"/>
    <mergeCell ref="G6:J6"/>
    <mergeCell ref="G8:J8"/>
    <mergeCell ref="G14:J14"/>
    <mergeCell ref="G13:J13"/>
    <mergeCell ref="G3:J3"/>
    <mergeCell ref="G4:J4"/>
    <mergeCell ref="G7:J7"/>
    <mergeCell ref="N41:P41"/>
    <mergeCell ref="H42:I42"/>
    <mergeCell ref="B17:I17"/>
    <mergeCell ref="B18:I18"/>
    <mergeCell ref="B19:I19"/>
    <mergeCell ref="J22:J29"/>
    <mergeCell ref="B22:B29"/>
    <mergeCell ref="C22:C29"/>
    <mergeCell ref="E22:E29"/>
    <mergeCell ref="F22:F29"/>
    <mergeCell ref="G22:G29"/>
    <mergeCell ref="H22:H29"/>
    <mergeCell ref="D22:D29"/>
    <mergeCell ref="I22:I29"/>
    <mergeCell ref="H38:I38"/>
    <mergeCell ref="N38:P38"/>
    <mergeCell ref="G39:J39"/>
    <mergeCell ref="N39:P39"/>
    <mergeCell ref="B40:C40"/>
    <mergeCell ref="H40:I40"/>
    <mergeCell ref="N40:P40"/>
    <mergeCell ref="B45:C45"/>
    <mergeCell ref="M45:N45"/>
    <mergeCell ref="B48:C48"/>
    <mergeCell ref="B49:O49"/>
    <mergeCell ref="B50:G50"/>
  </mergeCells>
  <pageMargins left="0" right="0" top="0.15748031496062992" bottom="0.15748031496062992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расчет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Анохина Марина Леонидовна</dc:creator>
  <cp:lastModifiedBy>Кочегарова И.Н.</cp:lastModifiedBy>
  <cp:lastPrinted>2022-12-16T13:12:07Z</cp:lastPrinted>
  <dcterms:created xsi:type="dcterms:W3CDTF">2022-11-05T16:19:54Z</dcterms:created>
  <dcterms:modified xsi:type="dcterms:W3CDTF">2022-12-16T13:12:29Z</dcterms:modified>
</cp:coreProperties>
</file>